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 tabRatio="695" firstSheet="18" activeTab="21"/>
  </bookViews>
  <sheets>
    <sheet name="一般公共预算收入表" sheetId="3" r:id="rId1"/>
    <sheet name="一般公共预算支出表" sheetId="4" r:id="rId2"/>
    <sheet name="一般公共预算本级支出表" sheetId="5" r:id="rId3"/>
    <sheet name="一般公共预算本级基本支出表" sheetId="6" r:id="rId4"/>
    <sheet name="一般公共预算税收返还、一般性和专项转移支付分地区" sheetId="7" r:id="rId5"/>
    <sheet name="一般公共预算专项转移支付分项目安排情况表" sheetId="8" r:id="rId6"/>
    <sheet name="政府性基金预算收入表" sheetId="10" r:id="rId7"/>
    <sheet name="政府性基金预算支出表" sheetId="11" r:id="rId8"/>
    <sheet name="政府性基金预算本级支出表" sheetId="12" r:id="rId9"/>
    <sheet name="政府性基金预算专项转移支付分地区安排情况表" sheetId="13" r:id="rId10"/>
    <sheet name="政府性基金预算专项转移支付分项目安排情况表" sheetId="14" r:id="rId11"/>
    <sheet name="国有资本经营预算收入表" sheetId="16" r:id="rId12"/>
    <sheet name="国有资本经营预算支出表" sheetId="17" r:id="rId13"/>
    <sheet name="国有资本经营预算本级支出表" sheetId="18" r:id="rId14"/>
    <sheet name="国有资本经营预算专项转移支付分地区安排情况表" sheetId="19" r:id="rId15"/>
    <sheet name="国有资本经营预算专项转移支付分项目安排情况表" sheetId="20" r:id="rId16"/>
    <sheet name="社会保险基金预算收入表" sheetId="21" r:id="rId17"/>
    <sheet name="社会保险基金预算支出表" sheetId="22" r:id="rId18"/>
    <sheet name="地方政府限额及余额预算情况表" sheetId="23" r:id="rId19"/>
    <sheet name="地方政府一般债务限额及余额情况表" sheetId="24" r:id="rId20"/>
    <sheet name="地方政府专项债务限额及余额情况表" sheetId="25" r:id="rId21"/>
    <sheet name="地方政府债券发行及还本付息情况表" sheetId="26" r:id="rId22"/>
    <sheet name="地方政府债务限额提前下达情况表" sheetId="27" r:id="rId23"/>
    <sheet name="新增地方政府债券资金安排表" sheetId="28" r:id="rId24"/>
    <sheet name="地方政府再融资债券分月发行安排表" sheetId="29" r:id="rId25"/>
  </sheets>
  <definedNames>
    <definedName name="_xlnm._FilterDatabase" localSheetId="2" hidden="1">一般公共预算本级支出表!$A$4:$C$752</definedName>
    <definedName name="_xlnm._FilterDatabase" localSheetId="3" hidden="1">一般公共预算本级基本支出表!$A$4:$E$32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Database" hidden="1">#REF!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xlnm.Print_Area" localSheetId="0">一般公共预算收入表!$A$1:$B$25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_xlnm.Print_Area" localSheetId="2">一般公共预算本级支出表!#REF!</definedName>
    <definedName name="_xlnm.Print_Titles" localSheetId="2">一般公共预算本级支出表!$4:$4</definedName>
    <definedName name="_xlnm.Print_Titles" localSheetId="3">一般公共预算本级基本支出表!$5:$5</definedName>
    <definedName name="_a99999" localSheetId="4">#REF!</definedName>
    <definedName name="_a999991" localSheetId="4">#REF!</definedName>
    <definedName name="_a999995" localSheetId="4">#REF!</definedName>
    <definedName name="_a999996" localSheetId="4">#REF!</definedName>
    <definedName name="Database" localSheetId="4" hidden="1">#REF!</definedName>
    <definedName name="_xlnm.Print_Area" localSheetId="4">一般公共预算税收返还、一般性和专项转移支付分地区!$A:$D</definedName>
    <definedName name="_xlnm.Print_Titles" localSheetId="4">一般公共预算税收返还、一般性和专项转移支付分地区!$4:$4</definedName>
    <definedName name="地区名称" localSheetId="4">#REF!</definedName>
    <definedName name="地区名称1" localSheetId="4">#REF!</definedName>
    <definedName name="地区名称10" localSheetId="4">#REF!</definedName>
    <definedName name="地区名称2" localSheetId="4">#REF!</definedName>
    <definedName name="地区名称3" localSheetId="4">#REF!</definedName>
    <definedName name="地区名称5" localSheetId="4">#REF!</definedName>
    <definedName name="地区名称6" localSheetId="4">#REF!</definedName>
    <definedName name="地区名称7" localSheetId="4">#REF!</definedName>
    <definedName name="地区名称9" localSheetId="4">#REF!</definedName>
    <definedName name="_xlnm._FilterDatabase" localSheetId="4" hidden="1">一般公共预算税收返还、一般性和专项转移支付分地区!$A$4:$AB$5</definedName>
    <definedName name="_a99999" localSheetId="5">#REF!</definedName>
    <definedName name="_a999991" localSheetId="5">#REF!</definedName>
    <definedName name="_a99999222" localSheetId="5">#REF!</definedName>
    <definedName name="_a999995" localSheetId="5">#REF!</definedName>
    <definedName name="_a999996" localSheetId="5">#REF!</definedName>
    <definedName name="Database" localSheetId="5" hidden="1">#REF!</definedName>
    <definedName name="_xlnm.Print_Area" localSheetId="5">一般公共预算专项转移支付分项目安排情况表!$A$1:$B$9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地区名称" localSheetId="5">#REF!</definedName>
    <definedName name="地区名称1" localSheetId="5">#REF!</definedName>
    <definedName name="地区名称10" localSheetId="5">#REF!</definedName>
    <definedName name="地区名称2" localSheetId="5">#REF!</definedName>
    <definedName name="地区名称3" localSheetId="5">#REF!</definedName>
    <definedName name="地区名称444" localSheetId="5">#REF!</definedName>
    <definedName name="地区名称5" localSheetId="5">#REF!</definedName>
    <definedName name="地区名称55" localSheetId="5">#REF!</definedName>
    <definedName name="地区名称6" localSheetId="5">#REF!</definedName>
    <definedName name="地区名称7" localSheetId="5">#REF!</definedName>
    <definedName name="地区名称9" localSheetId="5">#REF!</definedName>
    <definedName name="地区明确222" localSheetId="5">#REF!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_a99999" localSheetId="6">#REF!</definedName>
    <definedName name="Database" localSheetId="6" hidden="1">#REF!</definedName>
    <definedName name="_xlnm.Print_Titles" localSheetId="6">政府性基金预算收入表!$4:$4</definedName>
    <definedName name="地区名称" localSheetId="6">#REF!</definedName>
    <definedName name="_a99999" localSheetId="8">#REF!</definedName>
    <definedName name="Database" localSheetId="8" hidden="1">#REF!</definedName>
    <definedName name="_xlnm.Print_Area" localSheetId="8">政府性基金预算本级支出表!$A:$C</definedName>
    <definedName name="_xlnm.Print_Titles" localSheetId="8">政府性基金预算本级支出表!$4:$4</definedName>
    <definedName name="地区名称" localSheetId="8">#REF!</definedName>
    <definedName name="_xlnm._FilterDatabase" localSheetId="8" hidden="1">政府性基金预算本级支出表!$A$4:$Z$7</definedName>
    <definedName name="_a99999" localSheetId="11">#REF!</definedName>
    <definedName name="Database" localSheetId="11" hidden="1">#REF!</definedName>
    <definedName name="_xlnm.Print_Titles" localSheetId="11">国有资本经营预算收入表!$4:$4</definedName>
    <definedName name="地区名称" localSheetId="11">#REF!</definedName>
    <definedName name="_a99999" localSheetId="13">#REF!</definedName>
    <definedName name="Database" localSheetId="13" hidden="1">#REF!</definedName>
    <definedName name="_xlnm.Print_Area" localSheetId="13">国有资本经营预算本级支出表!$A:$C</definedName>
    <definedName name="_xlnm.Print_Titles" localSheetId="13">国有资本经营预算本级支出表!$4:$4</definedName>
    <definedName name="地区名称" localSheetId="13">#REF!</definedName>
    <definedName name="地区名称1" localSheetId="13">#REF!</definedName>
    <definedName name="_xlnm._FilterDatabase" localSheetId="13" hidden="1">国有资本经营预算本级支出表!$A$4:$AA$7</definedName>
    <definedName name="_a99999" localSheetId="16">#REF!</definedName>
    <definedName name="Database" localSheetId="16" hidden="1">#REF!</definedName>
    <definedName name="_xlnm.Print_Titles" localSheetId="16">社会保险基金预算收入表!$4:$4</definedName>
    <definedName name="地区名称" localSheetId="16">#REF!</definedName>
    <definedName name="地区名称1" localSheetId="16">#REF!</definedName>
    <definedName name="地区名称2" localSheetId="16">#REF!</definedName>
    <definedName name="_a99999" localSheetId="17">#REF!</definedName>
    <definedName name="_a999991" localSheetId="17">#REF!</definedName>
    <definedName name="Database" localSheetId="17" hidden="1">#REF!</definedName>
    <definedName name="_xlnm.Print_Area" localSheetId="17">社会保险基金预算支出表!$A:$C</definedName>
    <definedName name="_xlnm.Print_Titles" localSheetId="17">社会保险基金预算支出表!$4:$4</definedName>
    <definedName name="地区名称" localSheetId="17">#REF!</definedName>
    <definedName name="地区名称1" localSheetId="17">#REF!</definedName>
    <definedName name="地区名称2" localSheetId="17">#REF!</definedName>
    <definedName name="地区名称3" localSheetId="17">#REF!</definedName>
    <definedName name="_xlnm._FilterDatabase" localSheetId="17" hidden="1">社会保险基金预算支出表!$B$4:$AA$9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<sst xmlns="http://schemas.openxmlformats.org/spreadsheetml/2006/main" count="1317" uniqueCount="856">
  <si>
    <r>
      <rPr>
        <sz val="11"/>
        <rFont val="宋体"/>
        <charset val="134"/>
      </rPr>
      <t>附表</t>
    </r>
    <r>
      <rPr>
        <sz val="11"/>
        <rFont val="宋体"/>
        <charset val="134"/>
      </rPr>
      <t>1-1</t>
    </r>
  </si>
  <si>
    <t>一般公共预算收入表</t>
  </si>
  <si>
    <t>单位：万元</t>
  </si>
  <si>
    <t>项目</t>
  </si>
  <si>
    <t>预算数</t>
  </si>
  <si>
    <t>一、税收收入</t>
  </si>
  <si>
    <t>　　增值税</t>
  </si>
  <si>
    <t>　　企业所得税</t>
  </si>
  <si>
    <t>　　个人所得税</t>
  </si>
  <si>
    <t>　　资源税</t>
  </si>
  <si>
    <t xml:space="preserve">    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</si>
  <si>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</si>
  <si>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</si>
  <si>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</si>
  <si>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</si>
  <si>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</si>
  <si>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</si>
  <si>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</si>
  <si>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</si>
  <si>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>二、非税收入</t>
  </si>
  <si>
    <t>　　专项收入</t>
  </si>
  <si>
    <t>　　行政事业性收费收入</t>
  </si>
  <si>
    <t>　　罚没收入</t>
  </si>
  <si>
    <t>　　国有资源(资产)有偿使用收入</t>
  </si>
  <si>
    <t xml:space="preserve">    政府住房基金收入</t>
  </si>
  <si>
    <t>合计</t>
  </si>
  <si>
    <r>
      <rPr>
        <sz val="11"/>
        <rFont val="宋体"/>
        <charset val="134"/>
      </rPr>
      <t>附表</t>
    </r>
    <r>
      <rPr>
        <sz val="11"/>
        <rFont val="宋体"/>
        <charset val="134"/>
      </rPr>
      <t>1-2</t>
    </r>
  </si>
  <si>
    <t>一般公共预算支出表</t>
  </si>
  <si>
    <t>一、本级支出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</si>
  <si>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</si>
  <si>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</si>
  <si>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</si>
  <si>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</si>
  <si>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</si>
  <si>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</si>
  <si>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</si>
  <si>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</si>
  <si>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</si>
  <si>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</si>
  <si>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</si>
  <si>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</si>
  <si>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</si>
  <si>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</si>
  <si>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</si>
  <si>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</si>
  <si>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</si>
  <si>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</si>
  <si>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</si>
  <si>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</si>
  <si>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债务发行费用支出</t>
  </si>
  <si>
    <t>其他支出</t>
  </si>
  <si>
    <t>二、对下税收返还和转移支付</t>
  </si>
  <si>
    <t>备注：根据预算编制口径，区级政府预算为末级预算，故对下税收返还和转移支付为“0”</t>
  </si>
  <si>
    <r>
      <rPr>
        <sz val="11"/>
        <rFont val="宋体"/>
        <charset val="134"/>
      </rPr>
      <t>附表</t>
    </r>
    <r>
      <rPr>
        <sz val="11"/>
        <rFont val="宋体"/>
        <charset val="134"/>
      </rPr>
      <t>1-3</t>
    </r>
  </si>
  <si>
    <t>一般公共预算本级支出表</t>
  </si>
  <si>
    <t>科目编码</t>
  </si>
  <si>
    <t>一般公共预算支出合计</t>
  </si>
  <si>
    <t>人大事务</t>
  </si>
  <si>
    <t>行政运行</t>
  </si>
  <si>
    <t>一般行政管理事务</t>
  </si>
  <si>
    <t>机关服务</t>
  </si>
  <si>
    <t>人大会议</t>
  </si>
  <si>
    <t>人大立法</t>
  </si>
  <si>
    <t>人大监督</t>
  </si>
  <si>
    <t>代表工作</t>
  </si>
  <si>
    <t>事业运行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</si>
  <si>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</si>
  <si>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</si>
  <si>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</si>
  <si>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</si>
  <si>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</si>
  <si>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</si>
  <si>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政府办公厅（室）及相关机构事务</t>
  </si>
  <si>
    <t>专项业务及机关事务管理</t>
  </si>
  <si>
    <t>政务公开审批</t>
  </si>
  <si>
    <t>参事事务</t>
  </si>
  <si>
    <t>其他政府办公厅（室）及相关机构事务支出</t>
  </si>
  <si>
    <t>发展与改革事务</t>
  </si>
  <si>
    <t>日常经济运行调节</t>
  </si>
  <si>
    <t>物价管理</t>
  </si>
  <si>
    <t>其他发展与改革事务支出</t>
  </si>
  <si>
    <t>统计信息事务</t>
  </si>
  <si>
    <t>专项统计业务</t>
  </si>
  <si>
    <t>统计管理</t>
  </si>
  <si>
    <t>专项普查活动</t>
  </si>
  <si>
    <t>统计抽样调查</t>
  </si>
  <si>
    <t>财政事务</t>
  </si>
  <si>
    <t>预算改革业务</t>
  </si>
  <si>
    <t>财政国库业务</t>
  </si>
  <si>
    <t>财政委托业务支出</t>
  </si>
  <si>
    <t>其他财政事务支出</t>
  </si>
  <si>
    <t>税收事务</t>
  </si>
  <si>
    <t>税收业务</t>
  </si>
  <si>
    <t>其他税收事务支出</t>
  </si>
  <si>
    <t>审计事务</t>
  </si>
  <si>
    <t>审计业务</t>
  </si>
  <si>
    <t>信息化建设</t>
  </si>
  <si>
    <t>纪检监察事务</t>
  </si>
  <si>
    <t>大案要案查处</t>
  </si>
  <si>
    <t>巡视工作</t>
  </si>
  <si>
    <t>其他纪检监察事务支出</t>
  </si>
  <si>
    <t>商贸事务</t>
  </si>
  <si>
    <t>国内贸易管理</t>
  </si>
  <si>
    <t>招商引资</t>
  </si>
  <si>
    <t>其他商贸事务支出</t>
  </si>
  <si>
    <t>知识产权事务</t>
  </si>
  <si>
    <t>知识产权宏观管理</t>
  </si>
  <si>
    <t>民族事务</t>
  </si>
  <si>
    <t>民族工作专项</t>
  </si>
  <si>
    <t>港澳台事务</t>
  </si>
  <si>
    <t>其他港澳台事务支出</t>
  </si>
  <si>
    <t>档案事务</t>
  </si>
  <si>
    <t>档案馆</t>
  </si>
  <si>
    <t>民主党派及工商联事务</t>
  </si>
  <si>
    <t>其他民主党派及工商联事务支出</t>
  </si>
  <si>
    <t>群众团体事务</t>
  </si>
  <si>
    <t>其他群众团体事务支出</t>
  </si>
  <si>
    <t>党委办公厅（室）及相关机构事务</t>
  </si>
  <si>
    <t>专项业务</t>
  </si>
  <si>
    <t>其他党委办公厅（室）及相关机构事务支出</t>
  </si>
  <si>
    <t>组织事务</t>
  </si>
  <si>
    <t>公务员事务</t>
  </si>
  <si>
    <t>其他组织事务支出</t>
  </si>
  <si>
    <t>宣传事务</t>
  </si>
  <si>
    <t>其他宣传事务支出</t>
  </si>
  <si>
    <t>统战事务</t>
  </si>
  <si>
    <t>宗教事务</t>
  </si>
  <si>
    <t>华侨事务</t>
  </si>
  <si>
    <t>其他统战事务支出</t>
  </si>
  <si>
    <t>其他共产党事务支出</t>
  </si>
  <si>
    <t>网信事务</t>
  </si>
  <si>
    <t>其他网信事务支出</t>
  </si>
  <si>
    <t>市场监督管理事务</t>
  </si>
  <si>
    <t>市场主体管理</t>
  </si>
  <si>
    <t>市场秩序执法</t>
  </si>
  <si>
    <t>质量基础</t>
  </si>
  <si>
    <t>药品事务</t>
  </si>
  <si>
    <t>化妆品事务</t>
  </si>
  <si>
    <t>质量安全监管</t>
  </si>
  <si>
    <t>食品安全监管</t>
  </si>
  <si>
    <t>其他市场监督管理事务</t>
  </si>
  <si>
    <t>社会工作事务</t>
  </si>
  <si>
    <t>其他社会工作事务支出</t>
  </si>
  <si>
    <t>信访事务</t>
  </si>
  <si>
    <t>信访业务</t>
  </si>
  <si>
    <t>其他信访事务支出</t>
  </si>
  <si>
    <t>其他一般公共服务支出</t>
  </si>
  <si>
    <t>国防动员</t>
  </si>
  <si>
    <t>兵役征集</t>
  </si>
  <si>
    <t>人民防空</t>
  </si>
  <si>
    <t>民兵</t>
  </si>
  <si>
    <t>边海防</t>
  </si>
  <si>
    <t>其他国防动员支出</t>
  </si>
  <si>
    <t>其他国防支出</t>
  </si>
  <si>
    <t>公安</t>
  </si>
  <si>
    <t>执法办案</t>
  </si>
  <si>
    <t>特别业务</t>
  </si>
  <si>
    <t>特勤业务</t>
  </si>
  <si>
    <t>移民事务</t>
  </si>
  <si>
    <t>其他公安支出</t>
  </si>
  <si>
    <t>国家安全</t>
  </si>
  <si>
    <t>安全业务</t>
  </si>
  <si>
    <t>检察</t>
  </si>
  <si>
    <t>检察监督</t>
  </si>
  <si>
    <t>其他检察支出</t>
  </si>
  <si>
    <t>法院</t>
  </si>
  <si>
    <t>案件审判</t>
  </si>
  <si>
    <t>“两庭”建设</t>
  </si>
  <si>
    <t>其他法院支出</t>
  </si>
  <si>
    <t>司法</t>
  </si>
  <si>
    <t>普法宣传</t>
  </si>
  <si>
    <t>律师管理</t>
  </si>
  <si>
    <t>公共法律服务</t>
  </si>
  <si>
    <t>国家统一法律职业资格考试</t>
  </si>
  <si>
    <t>社区矫正</t>
  </si>
  <si>
    <t>法治建设</t>
  </si>
  <si>
    <t>其他司法支出</t>
  </si>
  <si>
    <t>监狱</t>
  </si>
  <si>
    <t>罪犯生活及医疗卫生</t>
  </si>
  <si>
    <t>监狱业务及罪犯改造</t>
  </si>
  <si>
    <t>狱政设施建设</t>
  </si>
  <si>
    <t>其他监狱支出</t>
  </si>
  <si>
    <t>强制隔离戒毒</t>
  </si>
  <si>
    <t>强制隔离戒毒人员生活</t>
  </si>
  <si>
    <t>所政设施建设</t>
  </si>
  <si>
    <t>其他强制隔离戒毒支出</t>
  </si>
  <si>
    <t>其他公共安全支出</t>
  </si>
  <si>
    <t>国家司法救助支出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</si>
  <si>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</si>
  <si>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</si>
  <si>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</si>
  <si>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</si>
  <si>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</si>
  <si>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</si>
  <si>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</si>
  <si>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</si>
  <si>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</si>
  <si>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</si>
  <si>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中等职业教育</t>
  </si>
  <si>
    <t>技校教育</t>
  </si>
  <si>
    <t>高等职业教育</t>
  </si>
  <si>
    <t>其他职业教育支出</t>
  </si>
  <si>
    <t>广播电视教育</t>
  </si>
  <si>
    <t>广播电视学校</t>
  </si>
  <si>
    <t>特殊教育</t>
  </si>
  <si>
    <t>特殊学校教育</t>
  </si>
  <si>
    <t>进修及培训</t>
  </si>
  <si>
    <t>干部教育</t>
  </si>
  <si>
    <t>其他教育支出</t>
  </si>
  <si>
    <t>科学技术管理事务</t>
  </si>
  <si>
    <t>其他科学技术管理事务支出</t>
  </si>
  <si>
    <t>基础研究</t>
  </si>
  <si>
    <t>机构运行</t>
  </si>
  <si>
    <t>自然科学基金</t>
  </si>
  <si>
    <t>专项基础科研</t>
  </si>
  <si>
    <t>科技人才队伍建设</t>
  </si>
  <si>
    <t>其他基础研究支出</t>
  </si>
  <si>
    <t>应用研究</t>
  </si>
  <si>
    <t>社会公益研究</t>
  </si>
  <si>
    <t>其他应用研究支出</t>
  </si>
  <si>
    <t>技术研究与开发</t>
  </si>
  <si>
    <t>科技成果转化与扩散</t>
  </si>
  <si>
    <t>共性技术研究与开发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</si>
  <si>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</si>
  <si>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</si>
  <si>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</si>
  <si>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</si>
  <si>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</si>
  <si>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</si>
  <si>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社会科学研究机构</t>
  </si>
  <si>
    <t>社会科学研究</t>
  </si>
  <si>
    <t>社科基金支出</t>
  </si>
  <si>
    <t>科学技术普及</t>
  </si>
  <si>
    <t>科普活动</t>
  </si>
  <si>
    <t>科技馆站</t>
  </si>
  <si>
    <t>其他科学技术普及支出</t>
  </si>
  <si>
    <t>科技交流与合作</t>
  </si>
  <si>
    <t>国际交流与合作</t>
  </si>
  <si>
    <t>其他科技交流与合作支出</t>
  </si>
  <si>
    <t>科技重大项目</t>
  </si>
  <si>
    <t>科技重大专项</t>
  </si>
  <si>
    <t>重点研发计划</t>
  </si>
  <si>
    <t>其他科学技术支出</t>
  </si>
  <si>
    <t>科技奖励</t>
  </si>
  <si>
    <t>转制科研机构</t>
  </si>
  <si>
    <t>文化和旅游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</si>
  <si>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</si>
  <si>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</si>
  <si>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</si>
  <si>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</si>
  <si>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</si>
  <si>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</si>
  <si>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文化和旅游交流与合作</t>
  </si>
  <si>
    <t>文化创作与保护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</si>
  <si>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</si>
  <si>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</si>
  <si>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</si>
  <si>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</si>
  <si>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</si>
  <si>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</si>
  <si>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其他文物支出</t>
  </si>
  <si>
    <t>体育</t>
  </si>
  <si>
    <t>体育竞赛</t>
  </si>
  <si>
    <t>体育训练</t>
  </si>
  <si>
    <t>体育场馆</t>
  </si>
  <si>
    <t>群众体育</t>
  </si>
  <si>
    <t>其他体育支出</t>
  </si>
  <si>
    <t>新闻出版电影</t>
  </si>
  <si>
    <t>电影</t>
  </si>
  <si>
    <t>广播电视</t>
  </si>
  <si>
    <t>传输发射</t>
  </si>
  <si>
    <t>广播电视事务</t>
  </si>
  <si>
    <t>其他广播电视支出</t>
  </si>
  <si>
    <t>其他文化旅游体育与传媒支出</t>
  </si>
  <si>
    <t>宣传文化发展专项支出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</si>
  <si>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</si>
  <si>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</si>
  <si>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</si>
  <si>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</si>
  <si>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</si>
  <si>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</si>
  <si>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公共就业服务和职业技能鉴定机构</t>
  </si>
  <si>
    <t>劳动人事争议调解仲裁</t>
  </si>
  <si>
    <t>其他人力资源和社会保障管理事务支出</t>
  </si>
  <si>
    <t>民政管理事务</t>
  </si>
  <si>
    <t>社会组织管理</t>
  </si>
  <si>
    <t>行政区划和地名管理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</si>
  <si>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</si>
  <si>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</si>
  <si>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</si>
  <si>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</si>
  <si>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</si>
  <si>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</si>
  <si>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</si>
  <si>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</si>
  <si>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就业补助</t>
  </si>
  <si>
    <t>就业创业服务补助</t>
  </si>
  <si>
    <t>职业培训补贴</t>
  </si>
  <si>
    <t>就业见习补贴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</si>
  <si>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</si>
  <si>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</si>
  <si>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</si>
  <si>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</si>
  <si>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</si>
  <si>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</si>
  <si>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褒扬纪念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</si>
  <si>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</si>
  <si>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</si>
  <si>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</si>
  <si>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</si>
  <si>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</si>
  <si>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</si>
  <si>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</si>
  <si>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社会福利</t>
  </si>
  <si>
    <t>儿童福利</t>
  </si>
  <si>
    <t>老年福利</t>
  </si>
  <si>
    <t>养老服务</t>
  </si>
  <si>
    <t>残疾人事业</t>
  </si>
  <si>
    <t>残疾人康复</t>
  </si>
  <si>
    <t>残疾人就业</t>
  </si>
  <si>
    <t>残疾人体育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</si>
  <si>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</si>
  <si>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</si>
  <si>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</si>
  <si>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</si>
  <si>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</si>
  <si>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</si>
  <si>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</si>
  <si>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</si>
  <si>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</si>
  <si>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</si>
  <si>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</si>
  <si>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</si>
  <si>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</si>
  <si>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财政对基本养老保险基金的补助</t>
  </si>
  <si>
    <t>财政对企业职工基本养老保险基金的补助</t>
  </si>
  <si>
    <t>财政对城乡居民基本养老保险基金的补助</t>
  </si>
  <si>
    <t>财政对其他社会保险基金的补助</t>
  </si>
  <si>
    <t>财政对失业保险基金的补助</t>
  </si>
  <si>
    <t>财政对工伤保险基金的补助</t>
  </si>
  <si>
    <t>退役军人管理事务</t>
  </si>
  <si>
    <t>拥军优属</t>
  </si>
  <si>
    <t>其他退役军人事务管理支出</t>
  </si>
  <si>
    <t>财政代缴社会保险费支出</t>
  </si>
  <si>
    <t>财政代缴城乡居民基本养老保险费支出</t>
  </si>
  <si>
    <t>其他社会保障和就业支出</t>
  </si>
  <si>
    <t>卫生健康管理事务</t>
  </si>
  <si>
    <t>其他卫生健康管理事务支出</t>
  </si>
  <si>
    <t>公立医院</t>
  </si>
  <si>
    <t>综合医院</t>
  </si>
  <si>
    <t>中医（民族）医院</t>
  </si>
  <si>
    <t>传染病医院</t>
  </si>
  <si>
    <t>精神病医院</t>
  </si>
  <si>
    <t>儿童医院</t>
  </si>
  <si>
    <t>其他专科医院</t>
  </si>
  <si>
    <t>优抚医院</t>
  </si>
  <si>
    <t>其他公立医院支出</t>
  </si>
  <si>
    <t>基层医疗卫生机构</t>
  </si>
  <si>
    <t>乡镇卫生院</t>
  </si>
  <si>
    <t>公共卫生</t>
  </si>
  <si>
    <t>疾病预防控制机构</t>
  </si>
  <si>
    <t>卫生监督机构</t>
  </si>
  <si>
    <t>妇幼保健机构</t>
  </si>
  <si>
    <t>采供血机构</t>
  </si>
  <si>
    <t>其他专业公共卫生机构</t>
  </si>
  <si>
    <t>基本公共卫生服务</t>
  </si>
  <si>
    <t>重大公共卫生服务</t>
  </si>
  <si>
    <t>突发公共卫生事件应急处置</t>
  </si>
  <si>
    <t>其他公共卫生支出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</si>
  <si>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</si>
  <si>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</si>
  <si>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</si>
  <si>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</si>
  <si>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</si>
  <si>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</si>
  <si>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</si>
  <si>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</si>
  <si>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</si>
  <si>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</si>
  <si>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</si>
  <si>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</si>
  <si>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</si>
  <si>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</si>
  <si>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</si>
  <si>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</si>
  <si>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</si>
  <si>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医疗保障政策管理</t>
  </si>
  <si>
    <t>医疗保障经办事务</t>
  </si>
  <si>
    <t>其他医疗保障管理事务支出</t>
  </si>
  <si>
    <t>中医药事务</t>
  </si>
  <si>
    <t>中医（民族医）药专项</t>
  </si>
  <si>
    <t>其他中医药事务支出</t>
  </si>
  <si>
    <t>疾病预防控制事务</t>
  </si>
  <si>
    <t>其他疾病预防控制事务支出</t>
  </si>
  <si>
    <t>其他卫生健康支出</t>
  </si>
  <si>
    <t>环境保护管理事务</t>
  </si>
  <si>
    <t>环境保护法规、规划及标准</t>
  </si>
  <si>
    <t>其他环境保护管理事务支出</t>
  </si>
  <si>
    <t>环境监测与监察</t>
  </si>
  <si>
    <t>建设项目环评审查与监督</t>
  </si>
  <si>
    <t>核与辐射安全监督</t>
  </si>
  <si>
    <t>其他环境监测与监察支出</t>
  </si>
  <si>
    <t>污染防治</t>
  </si>
  <si>
    <t>大气</t>
  </si>
  <si>
    <t>水体</t>
  </si>
  <si>
    <t>噪声</t>
  </si>
  <si>
    <t>固体废弃物与化学品</t>
  </si>
  <si>
    <t>放射源和放射性废物监管</t>
  </si>
  <si>
    <t>土壤</t>
  </si>
  <si>
    <t>其他污染防治支出</t>
  </si>
  <si>
    <t>自然生态保护</t>
  </si>
  <si>
    <t>生态保护</t>
  </si>
  <si>
    <t>农村环境保护</t>
  </si>
  <si>
    <t>自然保护地</t>
  </si>
  <si>
    <t>森林保护修复</t>
  </si>
  <si>
    <t>森林管护</t>
  </si>
  <si>
    <t>停伐补助</t>
  </si>
  <si>
    <t>能源节约利用</t>
  </si>
  <si>
    <t>污染减排</t>
  </si>
  <si>
    <t>生态环境监测与信息</t>
  </si>
  <si>
    <t>生态环境执法监察</t>
  </si>
  <si>
    <t>可再生能源</t>
  </si>
  <si>
    <t>城乡社区管理事务</t>
  </si>
  <si>
    <t>城管执法</t>
  </si>
  <si>
    <t>工程建设标准规范编制与监管</t>
  </si>
  <si>
    <t>工程建设管理</t>
  </si>
  <si>
    <t>市政公用行业市场监管</t>
  </si>
  <si>
    <t>住宅建设与房地产市场监管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</si>
  <si>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</si>
  <si>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</si>
  <si>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</si>
  <si>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</si>
  <si>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</si>
  <si>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</si>
  <si>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其他城乡社区支出</t>
  </si>
  <si>
    <t>农业农村</t>
  </si>
  <si>
    <t>科技转化与推广服务</t>
  </si>
  <si>
    <t>病虫害控制</t>
  </si>
  <si>
    <t>农产品质量安全</t>
  </si>
  <si>
    <t>执法监管</t>
  </si>
  <si>
    <t>统计监测与信息服务</t>
  </si>
  <si>
    <t>行业业务管理</t>
  </si>
  <si>
    <t>对外交流与合作</t>
  </si>
  <si>
    <t>防灾救灾</t>
  </si>
  <si>
    <t>稳定农民收入补贴</t>
  </si>
  <si>
    <t>农业生产发展</t>
  </si>
  <si>
    <t>农村合作经济</t>
  </si>
  <si>
    <t>农村社会事业</t>
  </si>
  <si>
    <t>农业生态资源保护</t>
  </si>
  <si>
    <t>渔业发展</t>
  </si>
  <si>
    <t>对高校毕业生到基层任职补助</t>
  </si>
  <si>
    <t>耕地建设与利用</t>
  </si>
  <si>
    <t>其他农业农村支出</t>
  </si>
  <si>
    <t>林业和草原</t>
  </si>
  <si>
    <t>事业机构</t>
  </si>
  <si>
    <t>森林资源培育</t>
  </si>
  <si>
    <t>技术推广与转化</t>
  </si>
  <si>
    <t>森林资源管理</t>
  </si>
  <si>
    <t>森林生态效益补偿</t>
  </si>
  <si>
    <t>动植物保护</t>
  </si>
  <si>
    <t>湿地保护</t>
  </si>
  <si>
    <t>执法与监督</t>
  </si>
  <si>
    <t>防沙治沙</t>
  </si>
  <si>
    <t>产业化管理</t>
  </si>
  <si>
    <t>信息管理</t>
  </si>
  <si>
    <t>林业草原防灾减灾</t>
  </si>
  <si>
    <t>草原管理</t>
  </si>
  <si>
    <t>其他林业和草原支出</t>
  </si>
  <si>
    <t>水利</t>
  </si>
  <si>
    <t>水利行业业务管理</t>
  </si>
  <si>
    <t>水利工程建设</t>
  </si>
  <si>
    <t>水利工程运行与维护</t>
  </si>
  <si>
    <t>水利前期工作</t>
  </si>
  <si>
    <t>水利执法监督</t>
  </si>
  <si>
    <t>水土保持</t>
  </si>
  <si>
    <t>水资源节约管理与保护</t>
  </si>
  <si>
    <t>水文测报</t>
  </si>
  <si>
    <t>防汛</t>
  </si>
  <si>
    <t>抗旱</t>
  </si>
  <si>
    <t>水利技术推广</t>
  </si>
  <si>
    <t>农村供水</t>
  </si>
  <si>
    <t>南水北调工程建设</t>
  </si>
  <si>
    <t>南水北调工程管理</t>
  </si>
  <si>
    <t>其他水利支出</t>
  </si>
  <si>
    <t>巩固脱贫攻坚成果衔接乡村振兴</t>
  </si>
  <si>
    <t>贷款奖补和贴息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</si>
  <si>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</si>
  <si>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</si>
  <si>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</si>
  <si>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</si>
  <si>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其他农村综合改革支出</t>
  </si>
  <si>
    <t>普惠金融发展支出</t>
  </si>
  <si>
    <t>农业保险保费补贴</t>
  </si>
  <si>
    <t>创业担保贷款贴息及奖补</t>
  </si>
  <si>
    <t>其他农林水支出</t>
  </si>
  <si>
    <t>化解其他公益性乡村债务支出</t>
  </si>
  <si>
    <t>公路水路运输</t>
  </si>
  <si>
    <t>公路建设</t>
  </si>
  <si>
    <t>公路养护</t>
  </si>
  <si>
    <t>公路运输管理</t>
  </si>
  <si>
    <t>航道维护</t>
  </si>
  <si>
    <t>船舶检验</t>
  </si>
  <si>
    <t>水路运输管理支出</t>
  </si>
  <si>
    <t>其他公路水路运输支出</t>
  </si>
  <si>
    <t>铁路运输</t>
  </si>
  <si>
    <t>铁路路网建设</t>
  </si>
  <si>
    <t>行业监管</t>
  </si>
  <si>
    <t>民用航空运输</t>
  </si>
  <si>
    <t>其他民用航空运输支出</t>
  </si>
  <si>
    <t>邮政业支出</t>
  </si>
  <si>
    <t>其他邮政业支出</t>
  </si>
  <si>
    <t>制造业</t>
  </si>
  <si>
    <t>其他制造业支出</t>
  </si>
  <si>
    <t>工业和信息产业监管</t>
  </si>
  <si>
    <t>专用通信</t>
  </si>
  <si>
    <t>无线电及信息通信监管</t>
  </si>
  <si>
    <t>产业发展</t>
  </si>
  <si>
    <t>其他工业和信息产业监管支出</t>
  </si>
  <si>
    <t>国有资产监管</t>
  </si>
  <si>
    <t>其他国有资产监管支出</t>
  </si>
  <si>
    <t>支持中小企业发展和管理支出</t>
  </si>
  <si>
    <t>中小企业发展专项</t>
  </si>
  <si>
    <t>商业流通事务</t>
  </si>
  <si>
    <t>涉外发展服务支出</t>
  </si>
  <si>
    <t>其他涉外发展服务支出</t>
  </si>
  <si>
    <t>其他商业服务业等支出</t>
  </si>
  <si>
    <t>金融支出</t>
  </si>
  <si>
    <t>金融部门行政支出</t>
  </si>
  <si>
    <t>金融部门监管支出</t>
  </si>
  <si>
    <t>金融部门其他监管支出</t>
  </si>
  <si>
    <t>金融发展支出</t>
  </si>
  <si>
    <t>利息费用补贴支出</t>
  </si>
  <si>
    <t>其他金融发展支出</t>
  </si>
  <si>
    <t>援助其他地区支出</t>
  </si>
  <si>
    <t>自然资源事务</t>
  </si>
  <si>
    <t>自然资源规划及管理</t>
  </si>
  <si>
    <t>自然资源利用与保护</t>
  </si>
  <si>
    <t>自然资源社会公益服务</t>
  </si>
  <si>
    <t>自然资源行业业务管理</t>
  </si>
  <si>
    <t>自然资源调查与确权登记</t>
  </si>
  <si>
    <t>土地资源储备支出</t>
  </si>
  <si>
    <t>地质矿产资源与环境调查</t>
  </si>
  <si>
    <t>地质勘查与矿产资源管理</t>
  </si>
  <si>
    <t>海域与海岛管理</t>
  </si>
  <si>
    <t>海洋战略规划与预警监测</t>
  </si>
  <si>
    <t>基础测绘与地理信息监管</t>
  </si>
  <si>
    <t>其他自然资源事务支出</t>
  </si>
  <si>
    <t>气象事务</t>
  </si>
  <si>
    <t>气象事业机构</t>
  </si>
  <si>
    <t>气象信息传输及管理</t>
  </si>
  <si>
    <t>气象预报预测</t>
  </si>
  <si>
    <t>气象服务</t>
  </si>
  <si>
    <t>气象装备保障维护</t>
  </si>
  <si>
    <t>气象基础设施建设与维修</t>
  </si>
  <si>
    <t>其他气象事务支出</t>
  </si>
  <si>
    <t>保障性安居工程支出</t>
  </si>
  <si>
    <t>棚户区改造</t>
  </si>
  <si>
    <t>农村危房改造</t>
  </si>
  <si>
    <t>老旧小区改造</t>
  </si>
  <si>
    <t>配租型住房保障</t>
  </si>
  <si>
    <t>其他保障性安居工程支出</t>
  </si>
  <si>
    <t>住房改革支出</t>
  </si>
  <si>
    <t>住房公积金</t>
  </si>
  <si>
    <t>城乡社区住宅</t>
  </si>
  <si>
    <t>住房公积金管理</t>
  </si>
  <si>
    <t>粮油物资事务</t>
  </si>
  <si>
    <t>信息统计</t>
  </si>
  <si>
    <t>专项业务活动</t>
  </si>
  <si>
    <t>粮食风险基金</t>
  </si>
  <si>
    <t>设施建设</t>
  </si>
  <si>
    <t>设施安全</t>
  </si>
  <si>
    <t>物资保管保养</t>
  </si>
  <si>
    <t>能源储备</t>
  </si>
  <si>
    <t>成品油储备</t>
  </si>
  <si>
    <t>粮油储备</t>
  </si>
  <si>
    <t>储备粮油补贴</t>
  </si>
  <si>
    <t>重要商品储备</t>
  </si>
  <si>
    <t>食糖储备</t>
  </si>
  <si>
    <t>化肥储备</t>
  </si>
  <si>
    <t>农药储备</t>
  </si>
  <si>
    <t>食盐储备</t>
  </si>
  <si>
    <t>应急物资储备</t>
  </si>
  <si>
    <t>应急管理事务</t>
  </si>
  <si>
    <t>灾害风险防治</t>
  </si>
  <si>
    <t>安全监管</t>
  </si>
  <si>
    <t>应急救援</t>
  </si>
  <si>
    <t>应急管理</t>
  </si>
  <si>
    <t>其他应急管理支出</t>
  </si>
  <si>
    <t>消防救援事务</t>
  </si>
  <si>
    <t>消防应急救援</t>
  </si>
  <si>
    <t>地震事务</t>
  </si>
  <si>
    <t>地震监测</t>
  </si>
  <si>
    <t>地震灾害预防</t>
  </si>
  <si>
    <t>地震应急救援</t>
  </si>
  <si>
    <t>地震环境探察</t>
  </si>
  <si>
    <t>地震事业机构</t>
  </si>
  <si>
    <t>自然灾害防治</t>
  </si>
  <si>
    <t>森林草原防灾减灾</t>
  </si>
  <si>
    <t>自然灾害救灾及恢复重建支出</t>
  </si>
  <si>
    <t>自然灾害救灾补助</t>
  </si>
  <si>
    <t>自然灾害灾后重建补助</t>
  </si>
  <si>
    <t>其他自然灾害救灾及恢复重建支出</t>
  </si>
  <si>
    <t>其他灾害防治及应急管理支出</t>
  </si>
  <si>
    <t>其他自然灾害救灾及应急管理支出</t>
  </si>
  <si>
    <t>年初预留</t>
  </si>
  <si>
    <t>地方政府一般债务付息支出</t>
  </si>
  <si>
    <t>地方政府一般债券付息支出</t>
  </si>
  <si>
    <t>地方政府向外国政府借款付息支出</t>
  </si>
  <si>
    <t>地方政府其他一般债务付息支出</t>
  </si>
  <si>
    <t>地方政府一般债务发行费用支出</t>
  </si>
  <si>
    <r>
      <rPr>
        <sz val="11"/>
        <rFont val="宋体"/>
        <charset val="134"/>
      </rPr>
      <t>附表</t>
    </r>
    <r>
      <rPr>
        <sz val="11"/>
        <rFont val="宋体"/>
        <charset val="134"/>
      </rPr>
      <t>1-4</t>
    </r>
  </si>
  <si>
    <t>一般公共预算本级基本支出表</t>
  </si>
  <si>
    <t>科目名称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</si>
  <si>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</si>
  <si>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</si>
  <si>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</si>
  <si>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</si>
  <si>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</si>
  <si>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</si>
  <si>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</si>
  <si>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</si>
  <si>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</si>
  <si>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</si>
  <si>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</si>
  <si>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</si>
  <si>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</si>
  <si>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</si>
  <si>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</si>
  <si>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</t>
  </si>
  <si>
    <t>设备购置</t>
  </si>
  <si>
    <t>对事业单位经常性补助</t>
  </si>
  <si>
    <t>工资福利支出</t>
  </si>
  <si>
    <t>商品和服务支出</t>
  </si>
  <si>
    <t>对事业单位资本性补助</t>
  </si>
  <si>
    <t>资本性支出</t>
  </si>
  <si>
    <t>对个人和家庭的补助</t>
  </si>
  <si>
    <t>社会福利和救助</t>
  </si>
  <si>
    <t>离退休费</t>
  </si>
  <si>
    <t>其他对个人和家庭补助</t>
  </si>
  <si>
    <t>合       计</t>
  </si>
  <si>
    <r>
      <rPr>
        <sz val="11"/>
        <rFont val="宋体"/>
        <charset val="134"/>
      </rPr>
      <t>附表</t>
    </r>
    <r>
      <rPr>
        <sz val="11"/>
        <rFont val="宋体"/>
        <charset val="134"/>
      </rPr>
      <t>1-5</t>
    </r>
  </si>
  <si>
    <t>一般公共预算税收返还、一般性和专项转移支付分地区
安排情况表</t>
  </si>
  <si>
    <t>地区名称</t>
  </si>
  <si>
    <t>税收返还</t>
  </si>
  <si>
    <t>一般性转移支付</t>
  </si>
  <si>
    <t>专项转移支付</t>
  </si>
  <si>
    <t>科目（单位）名称</t>
  </si>
  <si>
    <t>市（县、镇）名</t>
  </si>
  <si>
    <t>201</t>
  </si>
  <si>
    <t>一般公共服务支出类合计</t>
  </si>
  <si>
    <r>
      <rPr>
        <sz val="10.5"/>
        <color indexed="8"/>
        <rFont val="宋体"/>
        <charset val="134"/>
      </rPr>
      <t>备注：按预算编制口径，区级政府预算为末级，故本表数据为“</t>
    </r>
    <r>
      <rPr>
        <sz val="10.5"/>
        <color indexed="8"/>
        <rFont val="宋体"/>
        <charset val="134"/>
      </rPr>
      <t>0</t>
    </r>
    <r>
      <rPr>
        <sz val="10.5"/>
        <color indexed="8"/>
        <rFont val="宋体"/>
        <charset val="134"/>
      </rPr>
      <t>”</t>
    </r>
  </si>
  <si>
    <t>232</t>
  </si>
  <si>
    <t>债务付息支出类合计</t>
  </si>
  <si>
    <t>23203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</si>
  <si>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</si>
  <si>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</si>
  <si>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</si>
  <si>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0"/>
      </rPr>
      <t>1-6</t>
    </r>
  </si>
  <si>
    <r>
      <rPr>
        <sz val="18"/>
        <rFont val="方正小标宋_GBK"/>
        <charset val="134"/>
      </rPr>
      <t>一般公共预算专项转移支付分项目安排情况表</t>
    </r>
  </si>
  <si>
    <r>
      <rPr>
        <sz val="11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</si>
  <si>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项目名称</t>
    </r>
  </si>
  <si>
    <r>
      <rPr>
        <b/>
        <sz val="11"/>
        <rFont val="方正书宋_GBK"/>
        <charset val="134"/>
      </rPr>
      <t>预算数</t>
    </r>
  </si>
  <si>
    <r>
      <rPr>
        <sz val="11"/>
        <rFont val="宋体"/>
        <charset val="134"/>
      </rPr>
      <t>无</t>
    </r>
  </si>
  <si>
    <r>
      <rPr>
        <b/>
        <sz val="11"/>
        <rFont val="方正仿宋_GBK"/>
        <charset val="134"/>
      </rPr>
      <t>合计</t>
    </r>
  </si>
  <si>
    <r>
      <rPr>
        <sz val="11"/>
        <color theme="1"/>
        <rFont val="宋体"/>
        <charset val="0"/>
      </rPr>
      <t>备注：按预算编制口径，区级政府预算为末级，故本表数据为</t>
    </r>
    <r>
      <rPr>
        <sz val="11"/>
        <color theme="1"/>
        <rFont val="Times New Roman"/>
        <charset val="0"/>
      </rPr>
      <t>“0”</t>
    </r>
  </si>
  <si>
    <t>附表1-7</t>
  </si>
  <si>
    <t>政府性基金预算收入表</t>
  </si>
  <si>
    <t>国有土地出让收入</t>
  </si>
  <si>
    <t>污水处理费</t>
  </si>
  <si>
    <t>城市基础设施配套费收入</t>
  </si>
  <si>
    <t>附表1-8</t>
  </si>
  <si>
    <t>政府性基金预算支出表</t>
  </si>
  <si>
    <t>文化体育与传媒支出</t>
  </si>
  <si>
    <t>2010199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</si>
  <si>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其他人大事务支出项合计</t>
    </r>
  </si>
  <si>
    <t>债务发行费支出</t>
  </si>
  <si>
    <t>二、对下转移支付</t>
  </si>
  <si>
    <t>0</t>
  </si>
  <si>
    <t>备注：按预算编制口径，区级政府预算为末级，故对下转移支付为“0”</t>
  </si>
  <si>
    <t>附表1-9</t>
  </si>
  <si>
    <t>政府性基金预算本级支出表</t>
  </si>
  <si>
    <t>国家电影事业发展专项资金安排的支出</t>
  </si>
  <si>
    <t>20101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</si>
  <si>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人大事务款合计</t>
    </r>
  </si>
  <si>
    <t>其他国家电影事业发展专项资金支出</t>
  </si>
  <si>
    <t>2010101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</si>
  <si>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行政运行项合计</t>
    </r>
  </si>
  <si>
    <t>国有土地使用权出让收入安排的支出</t>
  </si>
  <si>
    <t>征地和拆迁补偿支出</t>
  </si>
  <si>
    <t>其他国有土地使用权出让收入安排的支出</t>
  </si>
  <si>
    <t>城市基础设施配套费安排的支出</t>
  </si>
  <si>
    <t>城市公共设施</t>
  </si>
  <si>
    <t>城市环境卫生</t>
  </si>
  <si>
    <t>污水处理费安排的支出</t>
  </si>
  <si>
    <t>其他污水处理费安排的支出</t>
  </si>
  <si>
    <t>超长期特别国债安排的支出</t>
  </si>
  <si>
    <t>其他政府性基金及对应专项债务收入安排的支出</t>
  </si>
  <si>
    <t>其他地方自行试点项目收益专项债券收入安排的支出</t>
  </si>
  <si>
    <t>彩票公益金安排的支出</t>
  </si>
  <si>
    <t>用于社会福利的彩票公益金支出</t>
  </si>
  <si>
    <t>用于体育事业的彩票公益金支出</t>
  </si>
  <si>
    <t>用于残疾人事业的彩票公益金支出</t>
  </si>
  <si>
    <t>地方政府专项债务付息支出</t>
  </si>
  <si>
    <t>国有土地使用权出让金债务付息支出</t>
  </si>
  <si>
    <t>土地储备专项债券付息支出</t>
  </si>
  <si>
    <t>其他地方自行试点项目收益专项债券付息支出</t>
  </si>
  <si>
    <t>地方政府专项债务发行费用支出</t>
  </si>
  <si>
    <t>国有土地使用权出让金债务发行费用支出</t>
  </si>
  <si>
    <t>其他地方自行试点项目收益专项债券发行费用支出</t>
  </si>
  <si>
    <t>合      计</t>
  </si>
  <si>
    <t>附表1-10</t>
  </si>
  <si>
    <t>政府性基金预算专项转移支付分地区安排情况表</t>
  </si>
  <si>
    <t>市（县、镇）名1</t>
  </si>
  <si>
    <t>备注：此表数据为"0"</t>
  </si>
  <si>
    <t>附表1-11</t>
  </si>
  <si>
    <t>政府性基金预算专项转移支付分项目安排情况表</t>
  </si>
  <si>
    <t>项目名称</t>
  </si>
  <si>
    <t>无</t>
  </si>
  <si>
    <t>附表1-12</t>
  </si>
  <si>
    <t>国有资本经营预算收入表</t>
  </si>
  <si>
    <t>一、利润收入</t>
  </si>
  <si>
    <t>二、股利、股息收入</t>
  </si>
  <si>
    <t>三、上年结余收入</t>
  </si>
  <si>
    <t>附表1-13</t>
  </si>
  <si>
    <t>国有资本经营预算支出表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</si>
  <si>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</si>
  <si>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</si>
  <si>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</si>
  <si>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r>
      <rPr>
        <sz val="11"/>
        <rFont val="方正仿宋_GBK"/>
        <charset val="134"/>
      </rPr>
      <t>一般公共服务支出类合计</t>
    </r>
  </si>
  <si>
    <r>
      <rPr>
        <sz val="9"/>
        <rFont val="宋体"/>
        <charset val="134"/>
      </rPr>
      <t>债务付息支出类合计</t>
    </r>
  </si>
  <si>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地方政府一般债务付息支出款合计</t>
    </r>
  </si>
  <si>
    <r>
      <rPr>
        <sz val="9"/>
        <rFont val="Times New Roman"/>
        <charset val="0"/>
      </rPr>
      <t xml:space="preserve">  </t>
    </r>
    <r>
      <rPr>
        <sz val="9"/>
        <rFont val="宋体"/>
        <charset val="134"/>
      </rPr>
      <t>地方政府一般债券付息支出项合计</t>
    </r>
  </si>
  <si>
    <t>附表1-14</t>
  </si>
  <si>
    <t>国有资本经营预算本级支出表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</si>
  <si>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</si>
  <si>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</si>
  <si>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</si>
  <si>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</si>
  <si>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t>国有资本经营预算支出</t>
  </si>
  <si>
    <r>
      <rPr>
        <sz val="9"/>
        <rFont val="方正仿宋_GBK"/>
        <charset val="134"/>
      </rPr>
      <t>一般公共服务支出类合计</t>
    </r>
  </si>
  <si>
    <t>22301</t>
  </si>
  <si>
    <t>解决历史遗留问题及改革成本支出</t>
  </si>
  <si>
    <r>
      <rPr>
        <sz val="9"/>
        <rFont val="Times New Roman"/>
        <charset val="0"/>
      </rPr>
      <t xml:space="preserve"> </t>
    </r>
    <r>
      <rPr>
        <sz val="9"/>
        <rFont val="方正仿宋_GBK"/>
        <charset val="134"/>
      </rPr>
      <t>人大事务款合计</t>
    </r>
  </si>
  <si>
    <t>2230105</t>
  </si>
  <si>
    <t>国有企业退休人员社会化管理补助支出</t>
  </si>
  <si>
    <r>
      <rPr>
        <sz val="9"/>
        <rFont val="Times New Roman"/>
        <charset val="0"/>
      </rPr>
      <t xml:space="preserve">  </t>
    </r>
    <r>
      <rPr>
        <sz val="9"/>
        <rFont val="方正仿宋_GBK"/>
        <charset val="134"/>
      </rPr>
      <t>行政运行项合计</t>
    </r>
  </si>
  <si>
    <t>22302</t>
  </si>
  <si>
    <t>国有企业资本金注入</t>
  </si>
  <si>
    <t>2230201</t>
  </si>
  <si>
    <t>国有经济结构调整支出</t>
  </si>
  <si>
    <t>附表1-15</t>
  </si>
  <si>
    <t>国有资本经营预算专项转移支付分地区安排情况表</t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</si>
  <si>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</si>
  <si>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</si>
  <si>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</si>
  <si>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4</t>
    </r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</si>
  <si>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5</t>
    </r>
  </si>
  <si>
    <t>未分配数</t>
  </si>
  <si>
    <t>备注：按预算编制口径，区级政府预算为末级，故本表数据为“0”</t>
  </si>
  <si>
    <t>附表1-16</t>
  </si>
  <si>
    <t>国有资本经营预算专项转移支付分项目安排情况表</t>
  </si>
  <si>
    <t>附表1-17</t>
  </si>
  <si>
    <t>社会保险基金预算收入表</t>
  </si>
  <si>
    <t xml:space="preserve">                 单位：万元</t>
  </si>
  <si>
    <t>社会保险基金收入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</si>
  <si>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</si>
  <si>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</si>
  <si>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</si>
  <si>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</si>
  <si>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>其他城乡居民基本养老保险基金收入</t>
  </si>
  <si>
    <t>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</si>
  <si>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</si>
  <si>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</si>
  <si>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</si>
  <si>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转移性收入</t>
  </si>
  <si>
    <t>上年结余收入</t>
  </si>
  <si>
    <t>社会保险基金预算上年结余收入</t>
  </si>
  <si>
    <t>附表1-18</t>
  </si>
  <si>
    <t>社会保险基金预算支出表</t>
  </si>
  <si>
    <t>社会保险基金支出</t>
  </si>
  <si>
    <t>城乡居民基本养老保险基金支出</t>
  </si>
  <si>
    <t>基本养老金支出</t>
  </si>
  <si>
    <t>个人账户养老金支出</t>
  </si>
  <si>
    <t>其他城乡居民基本养老保险基金支出</t>
  </si>
  <si>
    <t>机关事业单位基本养老保险基金支出</t>
  </si>
  <si>
    <t>附表2-1</t>
  </si>
  <si>
    <t>地方政府限额及余额预算情况表</t>
  </si>
  <si>
    <t>单位：亿元</t>
  </si>
  <si>
    <t>地区</t>
  </si>
  <si>
    <t>2024年债务限额</t>
  </si>
  <si>
    <t>2024年债务余额执行数</t>
  </si>
  <si>
    <t>区本级</t>
  </si>
  <si>
    <t>一般债务</t>
  </si>
  <si>
    <t>专项债务</t>
  </si>
  <si>
    <t>附表2-2</t>
  </si>
  <si>
    <t>地方政府一般债务限额及余额情况表</t>
  </si>
  <si>
    <t>项      目</t>
  </si>
  <si>
    <t>执行数</t>
  </si>
  <si>
    <t>一、上两个年度末政府一般债务余额实际数</t>
  </si>
  <si>
    <t>二、上年度末政府一般债务余额限额</t>
  </si>
  <si>
    <t>三、上年度政府一般债务发行</t>
  </si>
  <si>
    <t>四、上年度政府一般债务</t>
  </si>
  <si>
    <t>五、上年度末政府一般债务余额预算执行数</t>
  </si>
  <si>
    <t>六、本年度政府一般债务余额新增限额</t>
  </si>
  <si>
    <t>七、本年度末政府一般债务余额</t>
  </si>
  <si>
    <t>附表2-3</t>
  </si>
  <si>
    <t>地方政府专项债务限额及余额情况表</t>
  </si>
  <si>
    <t>一、上两个年度末政府专项债务余额实际数</t>
  </si>
  <si>
    <t>二、上年度末政府专项债务余额限额</t>
  </si>
  <si>
    <t>三、上年度政府专项债务发行</t>
  </si>
  <si>
    <t>四、上年度政府专项债务</t>
  </si>
  <si>
    <t>五、上年度末政府专项债务余额预算执行数</t>
  </si>
  <si>
    <t>六、本年度政府专项债务余额新增限额</t>
  </si>
  <si>
    <t>七、本年度末政府专项债务余额</t>
  </si>
  <si>
    <t>附表2-4</t>
  </si>
  <si>
    <t>地方政府债券发行及还本付息情况表</t>
  </si>
  <si>
    <t>本级</t>
  </si>
  <si>
    <t>一、2024年发行预计执行数</t>
  </si>
  <si>
    <t>（一）一般债券</t>
  </si>
  <si>
    <t xml:space="preserve"> 其中：再融资债券</t>
  </si>
  <si>
    <t>（二）专项债券</t>
  </si>
  <si>
    <t>二、2024年还本预计执行数</t>
  </si>
  <si>
    <t>三、2024年付息预计执行数</t>
  </si>
  <si>
    <t>四、2025年还本预算数</t>
  </si>
  <si>
    <t xml:space="preserve"> 其中：再融资</t>
  </si>
  <si>
    <t xml:space="preserve">   财政预算安排</t>
  </si>
  <si>
    <t>五、2025年付息预算数</t>
  </si>
  <si>
    <t>附表2-5</t>
  </si>
  <si>
    <t>地方政府债务限额提前下达情况表</t>
  </si>
  <si>
    <t>一、2024年地方政府债务限额</t>
  </si>
  <si>
    <t>其中：一般债务限额</t>
  </si>
  <si>
    <t xml:space="preserve">      专项债务限额</t>
  </si>
  <si>
    <t>二、提前下达的2025年地方政府债务新增限额</t>
  </si>
  <si>
    <t>附表2-6</t>
  </si>
  <si>
    <t>新增地方政府债券资金安排表</t>
  </si>
  <si>
    <t>序号</t>
  </si>
  <si>
    <t>项目主管部门</t>
  </si>
  <si>
    <t>债券性质</t>
  </si>
  <si>
    <t>债券规模</t>
  </si>
  <si>
    <t>备注：无新增地方政府债券资金。</t>
  </si>
  <si>
    <t>附表2-7</t>
  </si>
  <si>
    <t>地方政府再融资债券分月发行安排表</t>
  </si>
  <si>
    <t>时间</t>
  </si>
  <si>
    <t>再融资债券计划发行规模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</si>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</sst>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_);[Red]\(0\)"/>
    <numFmt numFmtId="180" formatCode="0;_렀"/>
  </numFmts>
  <fonts count="7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SimSun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4"/>
      <name val="Times New Roman"/>
      <charset val="0"/>
    </font>
    <font>
      <sz val="18"/>
      <name val="宋体"/>
      <charset val="134"/>
      <scheme val="major"/>
    </font>
    <font>
      <b/>
      <sz val="12"/>
      <name val="Times New Roman"/>
      <charset val="0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方正黑体_GBK"/>
      <charset val="134"/>
    </font>
    <font>
      <sz val="14"/>
      <name val="宋体"/>
      <charset val="134"/>
    </font>
    <font>
      <b/>
      <sz val="9"/>
      <name val="宋体"/>
      <charset val="134"/>
    </font>
    <font>
      <sz val="9"/>
      <name val="Times New Roman"/>
      <charset val="0"/>
    </font>
    <font>
      <sz val="11"/>
      <name val="Times New Roman"/>
      <charset val="0"/>
    </font>
    <font>
      <sz val="18"/>
      <name val="宋体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1"/>
      <name val="Times New Roman"/>
      <charset val="0"/>
    </font>
    <font>
      <sz val="10.5"/>
      <name val="宋体"/>
      <charset val="134"/>
    </font>
    <font>
      <sz val="12"/>
      <color indexed="8"/>
      <name val="宋体"/>
      <charset val="134"/>
    </font>
    <font>
      <sz val="18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134"/>
    </font>
    <font>
      <sz val="10.5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1"/>
      <name val="方正书宋_GBK"/>
      <charset val="134"/>
    </font>
    <font>
      <sz val="9"/>
      <name val="方正书宋_GBK"/>
      <charset val="134"/>
    </font>
    <font>
      <sz val="11"/>
      <name val="方正仿宋_GBK"/>
      <charset val="134"/>
    </font>
    <font>
      <b/>
      <sz val="11"/>
      <name val="方正书宋_GBK"/>
      <charset val="134"/>
    </font>
    <font>
      <sz val="9"/>
      <name val="方正仿宋_GBK"/>
      <charset val="134"/>
    </font>
    <font>
      <sz val="18"/>
      <name val="方正小标宋_GBK"/>
      <charset val="134"/>
    </font>
    <font>
      <b/>
      <sz val="11"/>
      <name val="方正仿宋_GBK"/>
      <charset val="134"/>
    </font>
    <font>
      <sz val="11"/>
      <color theme="1"/>
      <name val="Times New Roman"/>
      <charset val="0"/>
    </font>
    <font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4" borderId="9" applyNumberFormat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5" fillId="5" borderId="9" applyNumberFormat="0" applyAlignment="0" applyProtection="0">
      <alignment vertical="center"/>
    </xf>
    <xf numFmtId="0" fontId="56" fillId="6" borderId="11" applyNumberFormat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" fillId="0" borderId="0">
      <protection locked="0"/>
    </xf>
    <xf numFmtId="0" fontId="64" fillId="0" borderId="0"/>
    <xf numFmtId="0" fontId="2" fillId="0" borderId="0"/>
    <xf numFmtId="0" fontId="2" fillId="0" borderId="0"/>
  </cellStyleXfs>
  <cellXfs count="27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0" xfId="50" applyFont="1" applyFill="1"/>
    <xf numFmtId="0" fontId="9" fillId="0" borderId="0" xfId="50" applyFont="1" applyFill="1" applyAlignment="1">
      <alignment horizontal="center"/>
    </xf>
    <xf numFmtId="0" fontId="1" fillId="0" borderId="0" xfId="51" applyFont="1" applyFill="1" applyBorder="1" applyAlignment="1">
      <alignment horizontal="left" vertical="center"/>
    </xf>
    <xf numFmtId="0" fontId="10" fillId="0" borderId="0" xfId="51" applyFont="1" applyFill="1" applyBorder="1" applyAlignment="1">
      <alignment horizontal="center" vertical="center"/>
    </xf>
    <xf numFmtId="0" fontId="10" fillId="0" borderId="0" xfId="51" applyFont="1" applyFill="1" applyBorder="1" applyAlignment="1">
      <alignment horizontal="left" vertical="center"/>
    </xf>
    <xf numFmtId="49" fontId="11" fillId="0" borderId="0" xfId="5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50" applyFont="1" applyFill="1" applyAlignment="1">
      <alignment horizontal="center"/>
    </xf>
    <xf numFmtId="0" fontId="9" fillId="0" borderId="0" xfId="50" applyFont="1"/>
    <xf numFmtId="0" fontId="1" fillId="0" borderId="0" xfId="51" applyFont="1" applyBorder="1" applyAlignment="1">
      <alignment horizontal="left" vertical="center" wrapText="1"/>
    </xf>
    <xf numFmtId="49" fontId="3" fillId="0" borderId="0" xfId="50" applyNumberFormat="1" applyFont="1" applyAlignment="1">
      <alignment horizontal="center" vertical="center"/>
    </xf>
    <xf numFmtId="49" fontId="3" fillId="0" borderId="0" xfId="50" applyNumberFormat="1" applyFont="1" applyFill="1" applyAlignment="1">
      <alignment horizontal="center" vertical="center"/>
    </xf>
    <xf numFmtId="0" fontId="12" fillId="0" borderId="0" xfId="50" applyFont="1" applyAlignment="1">
      <alignment horizontal="center"/>
    </xf>
    <xf numFmtId="0" fontId="12" fillId="0" borderId="0" xfId="50" applyFont="1" applyFill="1" applyAlignment="1">
      <alignment horizontal="center"/>
    </xf>
    <xf numFmtId="178" fontId="1" fillId="0" borderId="0" xfId="5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 indent="2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 indent="2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vertical="center" wrapText="1" indent="2"/>
    </xf>
    <xf numFmtId="0" fontId="20" fillId="0" borderId="1" xfId="0" applyFont="1" applyFill="1" applyBorder="1" applyAlignment="1">
      <alignment horizontal="left" vertical="center" wrapText="1" indent="2"/>
    </xf>
    <xf numFmtId="0" fontId="21" fillId="0" borderId="1" xfId="0" applyFont="1" applyFill="1" applyBorder="1" applyAlignment="1">
      <alignment horizontal="center" vertical="center" wrapText="1"/>
    </xf>
    <xf numFmtId="0" fontId="1" fillId="0" borderId="0" xfId="50" applyFont="1" applyAlignment="1">
      <alignment horizontal="right" vertical="center" wrapText="1"/>
    </xf>
    <xf numFmtId="0" fontId="4" fillId="0" borderId="0" xfId="50" applyFont="1" applyAlignment="1">
      <alignment horizontal="center" vertical="center" wrapText="1"/>
    </xf>
    <xf numFmtId="0" fontId="1" fillId="0" borderId="0" xfId="50" applyFont="1" applyAlignment="1">
      <alignment wrapText="1"/>
    </xf>
    <xf numFmtId="0" fontId="4" fillId="0" borderId="0" xfId="50" applyFont="1" applyAlignment="1">
      <alignment wrapText="1"/>
    </xf>
    <xf numFmtId="0" fontId="2" fillId="0" borderId="0" xfId="50" applyFont="1" applyAlignment="1">
      <alignment wrapText="1"/>
    </xf>
    <xf numFmtId="0" fontId="22" fillId="0" borderId="0" xfId="51" applyFont="1" applyBorder="1" applyAlignment="1">
      <alignment horizontal="left" vertical="center" wrapText="1"/>
    </xf>
    <xf numFmtId="49" fontId="3" fillId="0" borderId="0" xfId="50" applyNumberFormat="1" applyFont="1" applyAlignment="1">
      <alignment horizontal="centerContinuous" vertical="center" wrapText="1"/>
    </xf>
    <xf numFmtId="0" fontId="4" fillId="0" borderId="0" xfId="50" applyFont="1" applyAlignment="1">
      <alignment horizontal="right" vertical="center" wrapText="1"/>
    </xf>
    <xf numFmtId="179" fontId="1" fillId="0" borderId="0" xfId="49" applyNumberFormat="1" applyFont="1" applyFill="1" applyAlignment="1">
      <alignment horizontal="right" vertical="center"/>
      <protection locked="0"/>
    </xf>
    <xf numFmtId="0" fontId="4" fillId="0" borderId="1" xfId="50" applyFont="1" applyBorder="1" applyAlignment="1">
      <alignment horizontal="center" vertical="center" wrapText="1"/>
    </xf>
    <xf numFmtId="1" fontId="4" fillId="0" borderId="1" xfId="50" applyNumberFormat="1" applyFont="1" applyBorder="1" applyAlignment="1" applyProtection="1">
      <alignment horizontal="center" vertical="center" wrapText="1"/>
      <protection locked="0"/>
    </xf>
    <xf numFmtId="0" fontId="4" fillId="0" borderId="0" xfId="50" applyFont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wrapText="1"/>
    </xf>
    <xf numFmtId="0" fontId="1" fillId="0" borderId="0" xfId="50" applyFont="1" applyBorder="1" applyAlignment="1">
      <alignment wrapText="1"/>
    </xf>
    <xf numFmtId="176" fontId="1" fillId="0" borderId="1" xfId="50" applyNumberFormat="1" applyFont="1" applyBorder="1" applyAlignment="1">
      <alignment horizontal="center" vertical="center" wrapText="1"/>
    </xf>
    <xf numFmtId="0" fontId="4" fillId="0" borderId="0" xfId="50" applyFont="1" applyBorder="1" applyAlignment="1">
      <alignment wrapText="1"/>
    </xf>
    <xf numFmtId="0" fontId="2" fillId="0" borderId="2" xfId="50" applyFont="1" applyBorder="1" applyAlignment="1">
      <alignment horizontal="left" vertical="center" wrapText="1"/>
    </xf>
    <xf numFmtId="0" fontId="6" fillId="0" borderId="0" xfId="49" applyFont="1" applyFill="1" applyAlignment="1">
      <alignment horizontal="right" vertical="center"/>
      <protection locked="0"/>
    </xf>
    <xf numFmtId="0" fontId="23" fillId="0" borderId="0" xfId="49" applyFont="1" applyFill="1" applyAlignment="1">
      <alignment vertical="top"/>
      <protection locked="0"/>
    </xf>
    <xf numFmtId="49" fontId="1" fillId="0" borderId="0" xfId="49" applyNumberFormat="1" applyFont="1" applyFill="1" applyAlignment="1">
      <alignment horizontal="left" vertical="top"/>
      <protection locked="0"/>
    </xf>
    <xf numFmtId="0" fontId="1" fillId="0" borderId="0" xfId="49" applyFont="1" applyFill="1" applyAlignment="1">
      <alignment vertical="top"/>
      <protection locked="0"/>
    </xf>
    <xf numFmtId="0" fontId="6" fillId="0" borderId="0" xfId="49" applyFont="1" applyFill="1" applyAlignment="1">
      <alignment vertical="top"/>
      <protection locked="0"/>
    </xf>
    <xf numFmtId="49" fontId="6" fillId="0" borderId="0" xfId="52" applyNumberFormat="1" applyFont="1" applyFill="1"/>
    <xf numFmtId="2" fontId="6" fillId="0" borderId="0" xfId="52" applyNumberFormat="1" applyFont="1" applyFill="1"/>
    <xf numFmtId="179" fontId="6" fillId="0" borderId="0" xfId="49" applyNumberFormat="1" applyFont="1" applyFill="1" applyAlignment="1">
      <alignment vertical="top"/>
      <protection locked="0"/>
    </xf>
    <xf numFmtId="0" fontId="1" fillId="0" borderId="0" xfId="51" applyFont="1" applyBorder="1" applyAlignment="1">
      <alignment horizontal="left" vertical="center"/>
    </xf>
    <xf numFmtId="0" fontId="3" fillId="0" borderId="0" xfId="49" applyFont="1" applyFill="1" applyAlignment="1">
      <alignment horizontal="center" vertical="center" wrapText="1"/>
      <protection locked="0"/>
    </xf>
    <xf numFmtId="0" fontId="3" fillId="0" borderId="0" xfId="49" applyFont="1" applyFill="1" applyAlignment="1">
      <alignment horizontal="center" vertical="center"/>
      <protection locked="0"/>
    </xf>
    <xf numFmtId="49" fontId="1" fillId="0" borderId="0" xfId="49" applyNumberFormat="1" applyFont="1" applyFill="1" applyAlignment="1">
      <alignment horizontal="right" vertical="center"/>
      <protection locked="0"/>
    </xf>
    <xf numFmtId="0" fontId="1" fillId="0" borderId="0" xfId="49" applyFont="1" applyFill="1" applyAlignment="1">
      <alignment horizontal="right" vertical="center"/>
      <protection locked="0"/>
    </xf>
    <xf numFmtId="49" fontId="4" fillId="0" borderId="1" xfId="49" applyNumberFormat="1" applyFont="1" applyFill="1" applyBorder="1" applyAlignment="1">
      <alignment horizontal="center" vertical="center"/>
      <protection locked="0"/>
    </xf>
    <xf numFmtId="0" fontId="4" fillId="0" borderId="0" xfId="49" applyFont="1" applyFill="1" applyAlignment="1">
      <alignment vertical="top"/>
      <protection locked="0"/>
    </xf>
    <xf numFmtId="0" fontId="23" fillId="0" borderId="0" xfId="52" applyFont="1" applyFill="1" applyAlignment="1">
      <alignment vertical="center" wrapText="1"/>
    </xf>
    <xf numFmtId="49" fontId="1" fillId="0" borderId="1" xfId="49" applyNumberFormat="1" applyFont="1" applyFill="1" applyBorder="1" applyAlignment="1">
      <alignment horizontal="center" vertical="center"/>
      <protection locked="0"/>
    </xf>
    <xf numFmtId="176" fontId="1" fillId="0" borderId="1" xfId="49" applyNumberFormat="1" applyFont="1" applyFill="1" applyBorder="1" applyAlignment="1">
      <alignment horizontal="center" vertical="center"/>
      <protection locked="0"/>
    </xf>
    <xf numFmtId="176" fontId="1" fillId="0" borderId="0" xfId="49" applyNumberFormat="1" applyFont="1" applyFill="1" applyAlignment="1">
      <alignment vertical="top"/>
      <protection locked="0"/>
    </xf>
    <xf numFmtId="177" fontId="6" fillId="0" borderId="0" xfId="49" applyNumberFormat="1" applyFont="1" applyFill="1" applyAlignment="1">
      <alignment vertical="top"/>
      <protection locked="0"/>
    </xf>
    <xf numFmtId="176" fontId="6" fillId="0" borderId="0" xfId="49" applyNumberFormat="1" applyFont="1" applyFill="1" applyAlignment="1">
      <alignment vertical="top"/>
      <protection locked="0"/>
    </xf>
    <xf numFmtId="0" fontId="6" fillId="0" borderId="0" xfId="52" applyFont="1" applyFill="1" applyAlignment="1">
      <alignment vertical="center" wrapText="1"/>
    </xf>
    <xf numFmtId="49" fontId="1" fillId="0" borderId="0" xfId="49" applyNumberFormat="1" applyFont="1" applyFill="1" applyAlignment="1">
      <alignment horizontal="left" vertical="center"/>
      <protection locked="0"/>
    </xf>
    <xf numFmtId="179" fontId="6" fillId="0" borderId="0" xfId="49" applyNumberFormat="1" applyFont="1" applyFill="1" applyAlignment="1">
      <alignment horizontal="right" vertical="center"/>
      <protection locked="0"/>
    </xf>
    <xf numFmtId="179" fontId="23" fillId="0" borderId="0" xfId="49" applyNumberFormat="1" applyFont="1" applyFill="1" applyAlignment="1">
      <alignment vertical="top"/>
      <protection locked="0"/>
    </xf>
    <xf numFmtId="0" fontId="23" fillId="0" borderId="0" xfId="52" applyFont="1" applyFill="1" applyAlignment="1">
      <alignment horizontal="center" vertical="center" wrapText="1"/>
    </xf>
    <xf numFmtId="0" fontId="6" fillId="0" borderId="0" xfId="52" applyFont="1" applyFill="1" applyAlignment="1">
      <alignment horizontal="center" vertical="center" wrapText="1"/>
    </xf>
    <xf numFmtId="49" fontId="6" fillId="0" borderId="0" xfId="52" applyNumberFormat="1" applyFont="1" applyFill="1" applyAlignment="1" applyProtection="1">
      <alignment vertical="center"/>
      <protection locked="0"/>
    </xf>
    <xf numFmtId="2" fontId="6" fillId="0" borderId="0" xfId="52" applyNumberFormat="1" applyFont="1" applyFill="1" applyAlignment="1" applyProtection="1">
      <alignment vertical="center"/>
      <protection locked="0"/>
    </xf>
    <xf numFmtId="176" fontId="1" fillId="0" borderId="1" xfId="49" applyNumberFormat="1" applyFont="1" applyFill="1" applyBorder="1" applyAlignment="1">
      <alignment vertical="center"/>
      <protection locked="0"/>
    </xf>
    <xf numFmtId="49" fontId="24" fillId="0" borderId="0" xfId="49" applyNumberFormat="1" applyFont="1" applyFill="1" applyAlignment="1">
      <alignment horizontal="left" vertical="top" indent="1"/>
      <protection locked="0"/>
    </xf>
    <xf numFmtId="49" fontId="24" fillId="0" borderId="0" xfId="49" applyNumberFormat="1" applyFont="1" applyFill="1" applyAlignment="1">
      <alignment horizontal="left" vertical="top" indent="2"/>
      <protection locked="0"/>
    </xf>
    <xf numFmtId="49" fontId="25" fillId="0" borderId="0" xfId="49" applyNumberFormat="1" applyFont="1" applyFill="1" applyAlignment="1">
      <alignment horizontal="left" vertical="top"/>
      <protection locked="0"/>
    </xf>
    <xf numFmtId="0" fontId="25" fillId="0" borderId="0" xfId="49" applyFont="1" applyFill="1" applyAlignment="1">
      <alignment vertical="top"/>
      <protection locked="0"/>
    </xf>
    <xf numFmtId="179" fontId="25" fillId="0" borderId="0" xfId="49" applyNumberFormat="1" applyFont="1" applyFill="1" applyAlignment="1">
      <alignment vertical="top"/>
      <protection locked="0"/>
    </xf>
    <xf numFmtId="0" fontId="24" fillId="0" borderId="0" xfId="49" applyFont="1" applyFill="1" applyAlignment="1">
      <alignment vertical="top"/>
      <protection locked="0"/>
    </xf>
    <xf numFmtId="49" fontId="24" fillId="0" borderId="0" xfId="52" applyNumberFormat="1" applyFont="1" applyFill="1"/>
    <xf numFmtId="2" fontId="24" fillId="0" borderId="0" xfId="52" applyNumberFormat="1" applyFont="1" applyFill="1"/>
    <xf numFmtId="179" fontId="24" fillId="0" borderId="0" xfId="49" applyNumberFormat="1" applyFont="1" applyFill="1" applyAlignment="1">
      <alignment vertical="top"/>
      <protection locked="0"/>
    </xf>
    <xf numFmtId="0" fontId="26" fillId="0" borderId="0" xfId="49" applyFont="1" applyFill="1" applyAlignment="1">
      <alignment horizontal="center" vertical="center"/>
      <protection locked="0"/>
    </xf>
    <xf numFmtId="179" fontId="26" fillId="0" borderId="0" xfId="49" applyNumberFormat="1" applyFont="1" applyFill="1" applyAlignment="1">
      <alignment horizontal="center" vertical="center"/>
      <protection locked="0"/>
    </xf>
    <xf numFmtId="0" fontId="4" fillId="0" borderId="1" xfId="49" applyFont="1" applyFill="1" applyBorder="1" applyAlignment="1">
      <alignment horizontal="center" vertical="center"/>
      <protection locked="0"/>
    </xf>
    <xf numFmtId="179" fontId="4" fillId="0" borderId="1" xfId="49" applyNumberFormat="1" applyFont="1" applyFill="1" applyBorder="1" applyAlignment="1">
      <alignment horizontal="center" vertical="center"/>
      <protection locked="0"/>
    </xf>
    <xf numFmtId="0" fontId="24" fillId="0" borderId="0" xfId="52" applyFont="1" applyFill="1" applyAlignment="1">
      <alignment vertical="center" wrapText="1"/>
    </xf>
    <xf numFmtId="49" fontId="27" fillId="0" borderId="1" xfId="49" applyNumberFormat="1" applyFont="1" applyFill="1" applyBorder="1" applyAlignment="1">
      <alignment horizontal="left" vertical="center"/>
      <protection locked="0"/>
    </xf>
    <xf numFmtId="0" fontId="4" fillId="0" borderId="1" xfId="49" applyFont="1" applyFill="1" applyBorder="1" applyAlignment="1">
      <alignment horizontal="left" vertical="center"/>
      <protection locked="0"/>
    </xf>
    <xf numFmtId="179" fontId="28" fillId="0" borderId="1" xfId="49" applyNumberFormat="1" applyFont="1" applyFill="1" applyBorder="1" applyAlignment="1">
      <alignment horizontal="center" vertical="center"/>
      <protection locked="0"/>
    </xf>
    <xf numFmtId="176" fontId="25" fillId="0" borderId="0" xfId="49" applyNumberFormat="1" applyFont="1" applyFill="1" applyAlignment="1">
      <alignment vertical="top"/>
      <protection locked="0"/>
    </xf>
    <xf numFmtId="177" fontId="24" fillId="0" borderId="0" xfId="49" applyNumberFormat="1" applyFont="1" applyFill="1" applyAlignment="1">
      <alignment vertical="top"/>
      <protection locked="0"/>
    </xf>
    <xf numFmtId="49" fontId="27" fillId="0" borderId="1" xfId="49" applyNumberFormat="1" applyFont="1" applyFill="1" applyBorder="1" applyAlignment="1">
      <alignment horizontal="left" vertical="center" indent="1"/>
      <protection locked="0"/>
    </xf>
    <xf numFmtId="49" fontId="4" fillId="0" borderId="1" xfId="49" applyNumberFormat="1" applyFont="1" applyFill="1" applyBorder="1" applyAlignment="1">
      <alignment horizontal="left" vertical="center" wrapText="1" indent="1"/>
      <protection locked="0"/>
    </xf>
    <xf numFmtId="49" fontId="25" fillId="0" borderId="0" xfId="49" applyNumberFormat="1" applyFont="1" applyFill="1" applyAlignment="1">
      <alignment horizontal="left" vertical="top" indent="1"/>
      <protection locked="0"/>
    </xf>
    <xf numFmtId="49" fontId="24" fillId="0" borderId="0" xfId="52" applyNumberFormat="1" applyFont="1" applyFill="1" applyAlignment="1">
      <alignment horizontal="left" indent="1"/>
    </xf>
    <xf numFmtId="49" fontId="28" fillId="0" borderId="1" xfId="49" applyNumberFormat="1" applyFont="1" applyFill="1" applyBorder="1" applyAlignment="1">
      <alignment horizontal="left" vertical="center" indent="2"/>
      <protection locked="0"/>
    </xf>
    <xf numFmtId="49" fontId="1" fillId="0" borderId="1" xfId="49" applyNumberFormat="1" applyFont="1" applyFill="1" applyBorder="1" applyAlignment="1">
      <alignment horizontal="left" vertical="center" indent="2"/>
      <protection locked="0"/>
    </xf>
    <xf numFmtId="49" fontId="25" fillId="0" borderId="0" xfId="49" applyNumberFormat="1" applyFont="1" applyFill="1" applyAlignment="1">
      <alignment horizontal="left" vertical="top" indent="2"/>
      <protection locked="0"/>
    </xf>
    <xf numFmtId="49" fontId="24" fillId="0" borderId="0" xfId="52" applyNumberFormat="1" applyFont="1" applyFill="1" applyAlignment="1">
      <alignment horizontal="left" indent="2"/>
    </xf>
    <xf numFmtId="49" fontId="4" fillId="0" borderId="1" xfId="49" applyNumberFormat="1" applyFont="1" applyFill="1" applyBorder="1" applyAlignment="1">
      <alignment horizontal="left" vertical="center" indent="1"/>
      <protection locked="0"/>
    </xf>
    <xf numFmtId="176" fontId="24" fillId="0" borderId="0" xfId="49" applyNumberFormat="1" applyFont="1" applyFill="1" applyAlignment="1">
      <alignment vertical="top"/>
      <protection locked="0"/>
    </xf>
    <xf numFmtId="0" fontId="4" fillId="0" borderId="4" xfId="49" applyFont="1" applyFill="1" applyBorder="1" applyAlignment="1">
      <alignment horizontal="center" vertical="center"/>
      <protection locked="0"/>
    </xf>
    <xf numFmtId="0" fontId="27" fillId="0" borderId="5" xfId="49" applyFont="1" applyFill="1" applyBorder="1" applyAlignment="1">
      <alignment horizontal="center" vertical="center"/>
      <protection locked="0"/>
    </xf>
    <xf numFmtId="0" fontId="24" fillId="0" borderId="0" xfId="52" applyFont="1" applyFill="1" applyAlignment="1">
      <alignment horizontal="center" vertical="center" wrapText="1"/>
    </xf>
    <xf numFmtId="49" fontId="24" fillId="0" borderId="0" xfId="52" applyNumberFormat="1" applyFont="1" applyFill="1" applyAlignment="1" applyProtection="1">
      <alignment vertical="center"/>
      <protection locked="0"/>
    </xf>
    <xf numFmtId="2" fontId="24" fillId="0" borderId="0" xfId="52" applyNumberFormat="1" applyFont="1" applyFill="1" applyAlignment="1" applyProtection="1">
      <alignment vertical="center"/>
      <protection locked="0"/>
    </xf>
    <xf numFmtId="49" fontId="24" fillId="0" borderId="0" xfId="52" applyNumberFormat="1" applyFont="1" applyFill="1" applyAlignment="1" applyProtection="1">
      <alignment horizontal="left" vertical="center" indent="1"/>
      <protection locked="0"/>
    </xf>
    <xf numFmtId="49" fontId="24" fillId="0" borderId="0" xfId="52" applyNumberFormat="1" applyFont="1" applyFill="1" applyAlignment="1" applyProtection="1">
      <alignment horizontal="left" vertical="center" indent="2"/>
      <protection locked="0"/>
    </xf>
    <xf numFmtId="176" fontId="29" fillId="0" borderId="1" xfId="49" applyNumberFormat="1" applyFont="1" applyFill="1" applyBorder="1" applyAlignment="1">
      <alignment vertical="center"/>
      <protection locked="0"/>
    </xf>
    <xf numFmtId="0" fontId="25" fillId="0" borderId="0" xfId="52" applyFont="1" applyFill="1" applyAlignment="1">
      <alignment vertical="center" wrapText="1"/>
    </xf>
    <xf numFmtId="49" fontId="4" fillId="0" borderId="1" xfId="49" applyNumberFormat="1" applyFont="1" applyFill="1" applyBorder="1" applyAlignment="1">
      <alignment horizontal="left" vertical="center"/>
      <protection locked="0"/>
    </xf>
    <xf numFmtId="176" fontId="28" fillId="0" borderId="1" xfId="49" applyNumberFormat="1" applyFont="1" applyFill="1" applyBorder="1" applyAlignment="1">
      <alignment horizontal="center" vertical="center"/>
      <protection locked="0"/>
    </xf>
    <xf numFmtId="49" fontId="25" fillId="0" borderId="0" xfId="52" applyNumberFormat="1" applyFont="1" applyFill="1" applyAlignment="1">
      <alignment horizontal="left"/>
    </xf>
    <xf numFmtId="177" fontId="25" fillId="0" borderId="0" xfId="49" applyNumberFormat="1" applyFont="1" applyFill="1" applyAlignment="1">
      <alignment vertical="top"/>
      <protection locked="0"/>
    </xf>
    <xf numFmtId="49" fontId="25" fillId="0" borderId="0" xfId="52" applyNumberFormat="1" applyFont="1" applyFill="1"/>
    <xf numFmtId="2" fontId="25" fillId="0" borderId="0" xfId="52" applyNumberFormat="1" applyFont="1" applyFill="1"/>
    <xf numFmtId="0" fontId="25" fillId="0" borderId="0" xfId="52" applyFont="1" applyFill="1" applyAlignment="1">
      <alignment horizontal="center" vertical="center" wrapText="1"/>
    </xf>
    <xf numFmtId="49" fontId="25" fillId="0" borderId="0" xfId="52" applyNumberFormat="1" applyFont="1" applyFill="1" applyAlignment="1" applyProtection="1">
      <alignment horizontal="left" vertical="center"/>
      <protection locked="0"/>
    </xf>
    <xf numFmtId="49" fontId="25" fillId="0" borderId="0" xfId="52" applyNumberFormat="1" applyFont="1" applyFill="1" applyAlignment="1" applyProtection="1">
      <alignment vertical="center"/>
      <protection locked="0"/>
    </xf>
    <xf numFmtId="2" fontId="25" fillId="0" borderId="0" xfId="52" applyNumberFormat="1" applyFont="1" applyFill="1" applyAlignment="1" applyProtection="1">
      <alignment vertical="center"/>
      <protection locked="0"/>
    </xf>
    <xf numFmtId="0" fontId="2" fillId="0" borderId="0" xfId="52" applyFont="1" applyFill="1" applyAlignment="1">
      <alignment horizontal="center" vertical="center"/>
    </xf>
    <xf numFmtId="0" fontId="1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49" fontId="1" fillId="0" borderId="0" xfId="52" applyNumberFormat="1" applyFont="1" applyFill="1" applyAlignment="1">
      <alignment horizontal="left" vertical="center" indent="1"/>
    </xf>
    <xf numFmtId="0" fontId="2" fillId="0" borderId="0" xfId="52" applyFont="1" applyFill="1" applyAlignment="1">
      <alignment vertical="center"/>
    </xf>
    <xf numFmtId="179" fontId="2" fillId="0" borderId="0" xfId="52" applyNumberFormat="1" applyFont="1" applyFill="1" applyAlignment="1">
      <alignment vertical="center"/>
    </xf>
    <xf numFmtId="0" fontId="3" fillId="0" borderId="0" xfId="52" applyFont="1" applyFill="1" applyAlignment="1">
      <alignment horizontal="center" vertical="center"/>
    </xf>
    <xf numFmtId="179" fontId="1" fillId="0" borderId="0" xfId="52" applyNumberFormat="1" applyFont="1" applyFill="1" applyAlignment="1">
      <alignment horizontal="right" vertical="center"/>
    </xf>
    <xf numFmtId="0" fontId="4" fillId="0" borderId="1" xfId="52" applyFont="1" applyFill="1" applyBorder="1" applyAlignment="1">
      <alignment horizontal="center" vertical="center"/>
    </xf>
    <xf numFmtId="179" fontId="4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left" vertical="center"/>
    </xf>
    <xf numFmtId="176" fontId="1" fillId="0" borderId="1" xfId="52" applyNumberFormat="1" applyFont="1" applyFill="1" applyBorder="1" applyAlignment="1">
      <alignment horizontal="center" vertical="center"/>
    </xf>
    <xf numFmtId="179" fontId="30" fillId="0" borderId="0" xfId="49" applyNumberFormat="1" applyFont="1" applyFill="1" applyAlignment="1">
      <alignment horizontal="right" vertical="center"/>
      <protection locked="0"/>
    </xf>
    <xf numFmtId="177" fontId="1" fillId="0" borderId="1" xfId="50" applyNumberFormat="1" applyFont="1" applyFill="1" applyBorder="1" applyAlignment="1">
      <alignment horizontal="center" vertical="center" wrapText="1"/>
    </xf>
    <xf numFmtId="177" fontId="4" fillId="0" borderId="1" xfId="50" applyNumberFormat="1" applyFont="1" applyBorder="1" applyAlignment="1">
      <alignment horizontal="center" vertical="center" wrapText="1"/>
    </xf>
    <xf numFmtId="0" fontId="2" fillId="0" borderId="2" xfId="50" applyFont="1" applyBorder="1" applyAlignment="1">
      <alignment horizontal="left" wrapText="1"/>
    </xf>
    <xf numFmtId="177" fontId="1" fillId="0" borderId="1" xfId="49" applyNumberFormat="1" applyFont="1" applyFill="1" applyBorder="1" applyAlignment="1">
      <alignment horizontal="center" vertical="center"/>
      <protection locked="0"/>
    </xf>
    <xf numFmtId="49" fontId="1" fillId="0" borderId="0" xfId="49" applyNumberFormat="1" applyFont="1" applyFill="1" applyAlignment="1">
      <alignment horizontal="left" vertical="top" indent="1"/>
      <protection locked="0"/>
    </xf>
    <xf numFmtId="49" fontId="1" fillId="0" borderId="0" xfId="49" applyNumberFormat="1" applyFont="1" applyFill="1" applyAlignment="1">
      <alignment horizontal="left" vertical="top" indent="2"/>
      <protection locked="0"/>
    </xf>
    <xf numFmtId="179" fontId="1" fillId="0" borderId="0" xfId="49" applyNumberFormat="1" applyFont="1" applyFill="1" applyAlignment="1">
      <alignment vertical="top"/>
      <protection locked="0"/>
    </xf>
    <xf numFmtId="179" fontId="3" fillId="0" borderId="0" xfId="49" applyNumberFormat="1" applyFont="1" applyFill="1" applyAlignment="1">
      <alignment horizontal="center" vertical="center"/>
      <protection locked="0"/>
    </xf>
    <xf numFmtId="0" fontId="1" fillId="0" borderId="0" xfId="52" applyFont="1" applyFill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52" applyNumberFormat="1" applyFont="1" applyFill="1" applyAlignment="1">
      <alignment horizontal="left"/>
    </xf>
    <xf numFmtId="0" fontId="17" fillId="0" borderId="1" xfId="0" applyFont="1" applyFill="1" applyBorder="1" applyAlignment="1">
      <alignment horizontal="left" vertical="center" wrapText="1" indent="1"/>
    </xf>
    <xf numFmtId="176" fontId="17" fillId="0" borderId="1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Alignment="1">
      <alignment horizontal="left" indent="1"/>
    </xf>
    <xf numFmtId="49" fontId="1" fillId="0" borderId="0" xfId="52" applyNumberFormat="1" applyFont="1" applyFill="1" applyAlignment="1">
      <alignment horizontal="left" indent="2"/>
    </xf>
    <xf numFmtId="0" fontId="8" fillId="0" borderId="1" xfId="0" applyFont="1" applyFill="1" applyBorder="1" applyAlignment="1">
      <alignment horizontal="center" vertical="center"/>
    </xf>
    <xf numFmtId="0" fontId="1" fillId="0" borderId="0" xfId="52" applyFont="1" applyFill="1" applyAlignment="1">
      <alignment horizontal="center" vertical="center" wrapText="1"/>
    </xf>
    <xf numFmtId="49" fontId="1" fillId="0" borderId="0" xfId="52" applyNumberFormat="1" applyFont="1" applyFill="1" applyAlignment="1" applyProtection="1">
      <alignment horizontal="left" vertical="center"/>
      <protection locked="0"/>
    </xf>
    <xf numFmtId="49" fontId="1" fillId="0" borderId="0" xfId="52" applyNumberFormat="1" applyFont="1" applyFill="1" applyAlignment="1" applyProtection="1">
      <alignment horizontal="left" vertical="center" indent="1"/>
      <protection locked="0"/>
    </xf>
    <xf numFmtId="49" fontId="1" fillId="0" borderId="0" xfId="52" applyNumberFormat="1" applyFont="1" applyFill="1" applyAlignment="1" applyProtection="1">
      <alignment horizontal="left" vertical="center" indent="2"/>
      <protection locked="0"/>
    </xf>
    <xf numFmtId="0" fontId="31" fillId="0" borderId="1" xfId="0" applyFont="1" applyFill="1" applyBorder="1" applyAlignment="1">
      <alignment horizontal="center" vertical="center" wrapText="1"/>
    </xf>
    <xf numFmtId="180" fontId="1" fillId="0" borderId="0" xfId="49" applyNumberFormat="1" applyFont="1" applyFill="1" applyAlignment="1">
      <alignment vertical="top"/>
      <protection locked="0"/>
    </xf>
    <xf numFmtId="49" fontId="1" fillId="0" borderId="0" xfId="52" applyNumberFormat="1" applyFont="1" applyFill="1"/>
    <xf numFmtId="2" fontId="1" fillId="0" borderId="0" xfId="52" applyNumberFormat="1" applyFont="1" applyFill="1"/>
    <xf numFmtId="0" fontId="5" fillId="0" borderId="0" xfId="0" applyFont="1" applyFill="1" applyBorder="1" applyAlignment="1">
      <alignment vertical="center"/>
    </xf>
    <xf numFmtId="49" fontId="1" fillId="0" borderId="0" xfId="52" applyNumberFormat="1" applyFont="1" applyFill="1" applyAlignment="1" applyProtection="1">
      <alignment vertical="center"/>
      <protection locked="0"/>
    </xf>
    <xf numFmtId="2" fontId="1" fillId="0" borderId="0" xfId="52" applyNumberFormat="1" applyFont="1" applyFill="1" applyAlignment="1" applyProtection="1">
      <alignment vertical="center"/>
      <protection locked="0"/>
    </xf>
    <xf numFmtId="176" fontId="4" fillId="0" borderId="1" xfId="49" applyNumberFormat="1" applyFont="1" applyFill="1" applyBorder="1" applyAlignment="1">
      <alignment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5" fillId="0" borderId="0" xfId="50" applyFont="1" applyAlignment="1">
      <alignment vertical="center" wrapText="1"/>
    </xf>
    <xf numFmtId="0" fontId="29" fillId="0" borderId="0" xfId="50" applyFont="1" applyAlignment="1">
      <alignment horizontal="center" vertical="center" wrapText="1"/>
    </xf>
    <xf numFmtId="0" fontId="25" fillId="0" borderId="0" xfId="50" applyFont="1" applyAlignment="1">
      <alignment wrapText="1"/>
    </xf>
    <xf numFmtId="0" fontId="29" fillId="0" borderId="0" xfId="50" applyFont="1" applyAlignment="1">
      <alignment wrapText="1"/>
    </xf>
    <xf numFmtId="0" fontId="9" fillId="0" borderId="0" xfId="50" applyFont="1" applyAlignment="1">
      <alignment wrapText="1"/>
    </xf>
    <xf numFmtId="0" fontId="25" fillId="0" borderId="0" xfId="51" applyFont="1" applyBorder="1" applyAlignment="1">
      <alignment horizontal="left" vertical="center" wrapText="1"/>
    </xf>
    <xf numFmtId="0" fontId="10" fillId="0" borderId="0" xfId="51" applyFont="1" applyBorder="1" applyAlignment="1">
      <alignment horizontal="left" vertical="center" wrapText="1"/>
    </xf>
    <xf numFmtId="49" fontId="32" fillId="0" borderId="0" xfId="50" applyNumberFormat="1" applyFont="1" applyAlignment="1">
      <alignment horizontal="centerContinuous" vertical="center" wrapText="1"/>
    </xf>
    <xf numFmtId="0" fontId="29" fillId="0" borderId="0" xfId="50" applyFont="1" applyAlignment="1">
      <alignment vertical="center" wrapText="1"/>
    </xf>
    <xf numFmtId="179" fontId="25" fillId="0" borderId="0" xfId="49" applyNumberFormat="1" applyFont="1" applyFill="1" applyAlignment="1">
      <alignment horizontal="right" vertical="center"/>
      <protection locked="0"/>
    </xf>
    <xf numFmtId="0" fontId="29" fillId="0" borderId="1" xfId="50" applyFont="1" applyBorder="1" applyAlignment="1">
      <alignment horizontal="center" vertical="center" wrapText="1"/>
    </xf>
    <xf numFmtId="1" fontId="29" fillId="0" borderId="1" xfId="50" applyNumberFormat="1" applyFont="1" applyBorder="1" applyAlignment="1" applyProtection="1">
      <alignment horizontal="center" vertical="center" wrapText="1"/>
      <protection locked="0"/>
    </xf>
    <xf numFmtId="0" fontId="29" fillId="0" borderId="0" xfId="50" applyFont="1" applyBorder="1" applyAlignment="1">
      <alignment horizontal="center" vertical="center" wrapText="1"/>
    </xf>
    <xf numFmtId="177" fontId="25" fillId="0" borderId="1" xfId="50" applyNumberFormat="1" applyFont="1" applyFill="1" applyBorder="1" applyAlignment="1">
      <alignment horizontal="center" vertical="center" wrapText="1"/>
    </xf>
    <xf numFmtId="0" fontId="25" fillId="0" borderId="0" xfId="50" applyFont="1" applyBorder="1" applyAlignment="1">
      <alignment wrapText="1"/>
    </xf>
    <xf numFmtId="0" fontId="29" fillId="0" borderId="0" xfId="50" applyFont="1" applyBorder="1" applyAlignment="1">
      <alignment wrapText="1"/>
    </xf>
    <xf numFmtId="0" fontId="33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179" fontId="1" fillId="0" borderId="0" xfId="49" applyNumberFormat="1" applyFont="1" applyFill="1" applyAlignment="1">
      <alignment horizontal="right" vertical="top"/>
      <protection locked="0"/>
    </xf>
    <xf numFmtId="0" fontId="35" fillId="0" borderId="2" xfId="0" applyFont="1" applyFill="1" applyBorder="1" applyAlignment="1">
      <alignment horizontal="left" vertical="center"/>
    </xf>
    <xf numFmtId="49" fontId="4" fillId="0" borderId="0" xfId="52" applyNumberFormat="1" applyFont="1" applyFill="1" applyAlignment="1">
      <alignment horizontal="left" vertical="center"/>
    </xf>
    <xf numFmtId="179" fontId="2" fillId="0" borderId="0" xfId="52" applyNumberFormat="1" applyFont="1" applyFill="1" applyAlignment="1">
      <alignment horizontal="center"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3" fontId="36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 indent="1"/>
    </xf>
    <xf numFmtId="1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9" fillId="0" borderId="1" xfId="0" applyFont="1" applyFill="1" applyBorder="1" applyAlignment="1">
      <alignment horizontal="left" vertical="center" wrapText="1" indent="2"/>
    </xf>
    <xf numFmtId="1" fontId="39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0" xfId="49" applyNumberFormat="1" applyFont="1" applyFill="1" applyAlignment="1">
      <alignment horizontal="left" vertical="top"/>
      <protection locked="0"/>
    </xf>
    <xf numFmtId="49" fontId="4" fillId="0" borderId="0" xfId="49" applyNumberFormat="1" applyFont="1" applyFill="1" applyAlignment="1">
      <alignment horizontal="left" vertical="top" indent="1"/>
      <protection locked="0"/>
    </xf>
    <xf numFmtId="0" fontId="16" fillId="0" borderId="0" xfId="49" applyFont="1" applyFill="1" applyAlignment="1">
      <alignment vertical="top"/>
      <protection locked="0"/>
    </xf>
    <xf numFmtId="0" fontId="16" fillId="0" borderId="0" xfId="49" applyFont="1" applyFill="1" applyAlignment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1" fillId="0" borderId="1" xfId="49" applyFont="1" applyFill="1" applyBorder="1" applyAlignment="1">
      <alignment horizontal="center" vertical="center"/>
      <protection locked="0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 applyProtection="1">
      <alignment horizontal="justify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17" fillId="2" borderId="1" xfId="0" applyFont="1" applyFill="1" applyBorder="1" applyAlignment="1">
      <alignment horizontal="left" vertical="center" indent="2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17" fillId="2" borderId="1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 applyProtection="1">
      <alignment horizontal="left" vertical="center" wrapText="1" indent="1"/>
    </xf>
    <xf numFmtId="1" fontId="4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43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176" fontId="44" fillId="0" borderId="1" xfId="0" applyNumberFormat="1" applyFont="1" applyFill="1" applyBorder="1" applyAlignment="1">
      <alignment horizontal="center" vertical="center" wrapText="1"/>
    </xf>
    <xf numFmtId="49" fontId="1" fillId="0" borderId="0" xfId="49" applyNumberFormat="1" applyFont="1" applyFill="1" applyAlignment="1">
      <alignment horizontal="center" vertical="top" wrapText="1"/>
      <protection locked="0"/>
    </xf>
    <xf numFmtId="49" fontId="1" fillId="0" borderId="0" xfId="49" applyNumberFormat="1" applyFont="1" applyFill="1" applyAlignment="1">
      <alignment horizontal="center" vertical="top"/>
      <protection locked="0"/>
    </xf>
    <xf numFmtId="0" fontId="24" fillId="0" borderId="0" xfId="49" applyFont="1" applyFill="1" applyAlignment="1">
      <alignment horizontal="center" vertical="top"/>
      <protection locked="0"/>
    </xf>
    <xf numFmtId="0" fontId="29" fillId="0" borderId="0" xfId="50" applyFont="1" applyAlignment="1">
      <alignment horizontal="center" vertical="center"/>
    </xf>
    <xf numFmtId="49" fontId="29" fillId="0" borderId="0" xfId="50" applyNumberFormat="1" applyFont="1" applyAlignment="1">
      <alignment horizontal="left" vertical="center"/>
    </xf>
    <xf numFmtId="49" fontId="25" fillId="0" borderId="0" xfId="50" applyNumberFormat="1" applyFont="1" applyAlignment="1">
      <alignment horizontal="left" indent="1"/>
    </xf>
    <xf numFmtId="0" fontId="25" fillId="0" borderId="0" xfId="50" applyFont="1"/>
    <xf numFmtId="0" fontId="29" fillId="0" borderId="0" xfId="50" applyFont="1"/>
    <xf numFmtId="0" fontId="22" fillId="0" borderId="0" xfId="51" applyFont="1" applyFill="1" applyBorder="1" applyAlignment="1">
      <alignment horizontal="left" vertical="center"/>
    </xf>
    <xf numFmtId="0" fontId="8" fillId="0" borderId="0" xfId="50" applyFont="1" applyAlignment="1">
      <alignment horizontal="center"/>
    </xf>
    <xf numFmtId="0" fontId="4" fillId="0" borderId="1" xfId="50" applyFont="1" applyBorder="1" applyAlignment="1">
      <alignment horizontal="center" vertical="center"/>
    </xf>
    <xf numFmtId="1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50" applyFont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49" fontId="29" fillId="0" borderId="0" xfId="50" applyNumberFormat="1" applyFont="1" applyBorder="1" applyAlignment="1">
      <alignment horizontal="left" vertical="center"/>
    </xf>
    <xf numFmtId="49" fontId="25" fillId="0" borderId="0" xfId="50" applyNumberFormat="1" applyFont="1" applyBorder="1" applyAlignment="1">
      <alignment horizontal="left" indent="1"/>
    </xf>
    <xf numFmtId="0" fontId="25" fillId="0" borderId="0" xfId="50" applyFont="1" applyBorder="1"/>
    <xf numFmtId="176" fontId="4" fillId="0" borderId="1" xfId="50" applyNumberFormat="1" applyFont="1" applyFill="1" applyBorder="1" applyAlignment="1">
      <alignment horizontal="center" vertical="center"/>
    </xf>
    <xf numFmtId="0" fontId="29" fillId="0" borderId="0" xfId="50" applyFont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功能分类1212zhangl" xfId="49"/>
    <cellStyle name="常规_2013.1.人代会报告附表" xfId="50"/>
    <cellStyle name="常规_人代会报告附表（定）曹铂0103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7" workbookViewId="0">
      <selection activeCell="B22" sqref="B22"/>
    </sheetView>
  </sheetViews>
  <sheetFormatPr defaultColWidth="8.73148148148148" defaultRowHeight="15.6" outlineLevelCol="4"/>
  <cols>
    <col min="1" max="1" width="36" style="31" customWidth="1"/>
    <col min="2" max="2" width="33.5" style="22" customWidth="1"/>
    <col min="3" max="3" width="8" style="31" customWidth="1"/>
    <col min="4" max="4" width="7.87037037037037" style="31" customWidth="1"/>
    <col min="5" max="5" width="8.5" style="31" hidden="1" customWidth="1"/>
    <col min="6" max="6" width="7.87037037037037" style="31" hidden="1" customWidth="1"/>
    <col min="7" max="254" width="7.87037037037037" style="31" customWidth="1"/>
    <col min="255" max="255" width="35.7592592592593" style="31" customWidth="1"/>
    <col min="256" max="16384" width="8.73148148148148" style="31" hidden="1"/>
  </cols>
  <sheetData>
    <row r="1" ht="20" customHeight="1" spans="1:2">
      <c r="A1" s="85" t="s">
        <v>0</v>
      </c>
      <c r="B1" s="266"/>
    </row>
    <row r="2" ht="40" customHeight="1" spans="1:2">
      <c r="A2" s="33" t="s">
        <v>1</v>
      </c>
      <c r="B2" s="33"/>
    </row>
    <row r="3" ht="20" customHeight="1" spans="1:2">
      <c r="A3" s="267"/>
      <c r="B3" s="37" t="s">
        <v>2</v>
      </c>
    </row>
    <row r="4" s="261" customFormat="1" ht="30" customHeight="1" spans="1:3">
      <c r="A4" s="268" t="s">
        <v>3</v>
      </c>
      <c r="B4" s="269" t="s">
        <v>4</v>
      </c>
      <c r="C4" s="270"/>
    </row>
    <row r="5" s="262" customFormat="1" ht="21.75" customHeight="1" spans="1:3">
      <c r="A5" s="271" t="s">
        <v>5</v>
      </c>
      <c r="B5" s="191">
        <f>SUM(B6:B18)</f>
        <v>80000</v>
      </c>
      <c r="C5" s="272"/>
    </row>
    <row r="6" s="263" customFormat="1" ht="21.75" customHeight="1" spans="1:5">
      <c r="A6" s="271" t="s">
        <v>6</v>
      </c>
      <c r="B6" s="191">
        <v>25740</v>
      </c>
      <c r="C6" s="273"/>
      <c r="E6" s="263">
        <v>988753</v>
      </c>
    </row>
    <row r="7" s="261" customFormat="1" ht="21.75" customHeight="1" spans="1:3">
      <c r="A7" s="271" t="s">
        <v>7</v>
      </c>
      <c r="B7" s="191">
        <v>5480</v>
      </c>
      <c r="C7" s="270"/>
    </row>
    <row r="8" s="264" customFormat="1" ht="21.75" customHeight="1" spans="1:5">
      <c r="A8" s="271" t="s">
        <v>8</v>
      </c>
      <c r="B8" s="191">
        <v>1754</v>
      </c>
      <c r="C8" s="274"/>
      <c r="E8" s="264">
        <v>988753</v>
      </c>
    </row>
    <row r="9" s="264" customFormat="1" ht="21.75" customHeight="1" spans="1:5">
      <c r="A9" s="271" t="s">
        <v>9</v>
      </c>
      <c r="B9" s="191">
        <v>2514</v>
      </c>
      <c r="C9" s="274"/>
      <c r="E9" s="264">
        <v>822672</v>
      </c>
    </row>
    <row r="10" s="264" customFormat="1" ht="21.75" customHeight="1" spans="1:3">
      <c r="A10" s="271" t="s">
        <v>10</v>
      </c>
      <c r="B10" s="191">
        <v>4929</v>
      </c>
      <c r="C10" s="274"/>
    </row>
    <row r="11" s="264" customFormat="1" ht="21.75" customHeight="1" spans="1:3">
      <c r="A11" s="271" t="s">
        <v>11</v>
      </c>
      <c r="B11" s="191">
        <v>9535</v>
      </c>
      <c r="C11" s="274"/>
    </row>
    <row r="12" s="264" customFormat="1" ht="21.75" customHeight="1" spans="1:3">
      <c r="A12" s="271" t="s">
        <v>12</v>
      </c>
      <c r="B12" s="191">
        <v>6148</v>
      </c>
      <c r="C12" s="274"/>
    </row>
    <row r="13" s="264" customFormat="1" ht="21.75" customHeight="1" spans="1:3">
      <c r="A13" s="271" t="s">
        <v>13</v>
      </c>
      <c r="B13" s="191">
        <v>7506</v>
      </c>
      <c r="C13" s="274"/>
    </row>
    <row r="14" s="264" customFormat="1" ht="21.75" customHeight="1" spans="1:3">
      <c r="A14" s="271" t="s">
        <v>14</v>
      </c>
      <c r="B14" s="191">
        <v>4625</v>
      </c>
      <c r="C14" s="274"/>
    </row>
    <row r="15" s="264" customFormat="1" ht="21.75" customHeight="1" spans="1:3">
      <c r="A15" s="271" t="s">
        <v>15</v>
      </c>
      <c r="B15" s="191">
        <v>1273</v>
      </c>
      <c r="C15" s="274"/>
    </row>
    <row r="16" s="264" customFormat="1" ht="21.75" customHeight="1" spans="1:3">
      <c r="A16" s="271" t="s">
        <v>16</v>
      </c>
      <c r="B16" s="191">
        <v>730</v>
      </c>
      <c r="C16" s="274"/>
    </row>
    <row r="17" s="264" customFormat="1" ht="21.75" customHeight="1" spans="1:3">
      <c r="A17" s="271" t="s">
        <v>17</v>
      </c>
      <c r="B17" s="191">
        <v>6476</v>
      </c>
      <c r="C17" s="274"/>
    </row>
    <row r="18" s="264" customFormat="1" ht="21.75" customHeight="1" spans="1:3">
      <c r="A18" s="271" t="s">
        <v>18</v>
      </c>
      <c r="B18" s="191">
        <v>3290</v>
      </c>
      <c r="C18" s="274"/>
    </row>
    <row r="19" s="264" customFormat="1" ht="21.75" customHeight="1" spans="1:3">
      <c r="A19" s="271" t="s">
        <v>19</v>
      </c>
      <c r="B19" s="191">
        <f>SUM(B20:B24)</f>
        <v>39100</v>
      </c>
      <c r="C19" s="274"/>
    </row>
    <row r="20" s="264" customFormat="1" ht="21.75" customHeight="1" spans="1:3">
      <c r="A20" s="271" t="s">
        <v>20</v>
      </c>
      <c r="B20" s="191">
        <v>3000</v>
      </c>
      <c r="C20" s="274"/>
    </row>
    <row r="21" s="264" customFormat="1" ht="21.75" customHeight="1" spans="1:3">
      <c r="A21" s="271" t="s">
        <v>21</v>
      </c>
      <c r="B21" s="191">
        <v>500</v>
      </c>
      <c r="C21" s="274"/>
    </row>
    <row r="22" s="264" customFormat="1" ht="21.75" customHeight="1" spans="1:3">
      <c r="A22" s="271" t="s">
        <v>22</v>
      </c>
      <c r="B22" s="191">
        <v>2500</v>
      </c>
      <c r="C22" s="274"/>
    </row>
    <row r="23" s="264" customFormat="1" ht="21.75" customHeight="1" spans="1:3">
      <c r="A23" s="271" t="s">
        <v>23</v>
      </c>
      <c r="B23" s="191">
        <v>32900</v>
      </c>
      <c r="C23" s="274"/>
    </row>
    <row r="24" s="264" customFormat="1" ht="21.75" customHeight="1" spans="1:3">
      <c r="A24" s="271" t="s">
        <v>24</v>
      </c>
      <c r="B24" s="191">
        <v>200</v>
      </c>
      <c r="C24" s="274"/>
    </row>
    <row r="25" s="265" customFormat="1" ht="30" customHeight="1" spans="1:3">
      <c r="A25" s="268" t="s">
        <v>25</v>
      </c>
      <c r="B25" s="275">
        <f>B5+B19</f>
        <v>119100</v>
      </c>
      <c r="C25" s="276"/>
    </row>
  </sheetData>
  <mergeCells count="1">
    <mergeCell ref="A2:B2"/>
  </mergeCells>
  <printOptions horizontalCentered="1"/>
  <pageMargins left="0.979166666666667" right="0.75" top="1.17916666666667" bottom="0.979166666666667" header="0.509027777777778" footer="0.509027777777778"/>
  <pageSetup paperSize="9" firstPageNumber="4294963191" orientation="portrait" useFirstPageNumber="1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A1" sqref="A1"/>
    </sheetView>
  </sheetViews>
  <sheetFormatPr defaultColWidth="7" defaultRowHeight="14.4"/>
  <cols>
    <col min="1" max="2" width="37" style="79" customWidth="1"/>
    <col min="3" max="3" width="10.3703703703704" style="80" hidden="1" customWidth="1"/>
    <col min="4" max="4" width="9.62962962962963" style="81" hidden="1" customWidth="1"/>
    <col min="5" max="5" width="8.12962962962963" style="81" hidden="1" customWidth="1"/>
    <col min="6" max="6" width="9.62962962962963" style="82" hidden="1" customWidth="1"/>
    <col min="7" max="7" width="17.5" style="82" hidden="1" customWidth="1"/>
    <col min="8" max="8" width="12.5" style="83" hidden="1" customWidth="1"/>
    <col min="9" max="9" width="7" style="84" hidden="1" customWidth="1"/>
    <col min="10" max="11" width="7" style="81" hidden="1" customWidth="1"/>
    <col min="12" max="12" width="13.8703703703704" style="81" hidden="1" customWidth="1"/>
    <col min="13" max="13" width="7.87037037037037" style="81" hidden="1" customWidth="1"/>
    <col min="14" max="14" width="9.5" style="81" hidden="1" customWidth="1"/>
    <col min="15" max="15" width="6.87037037037037" style="81" hidden="1" customWidth="1"/>
    <col min="16" max="16" width="9" style="81" hidden="1" customWidth="1"/>
    <col min="17" max="17" width="5.87037037037037" style="81" hidden="1" customWidth="1"/>
    <col min="18" max="18" width="5.25" style="81" hidden="1" customWidth="1"/>
    <col min="19" max="19" width="6.5" style="81" hidden="1" customWidth="1"/>
    <col min="20" max="21" width="7" style="81" hidden="1" customWidth="1"/>
    <col min="22" max="22" width="10.6296296296296" style="81" hidden="1" customWidth="1"/>
    <col min="23" max="23" width="10.5" style="81" hidden="1" customWidth="1"/>
    <col min="24" max="24" width="7" style="81" hidden="1" customWidth="1"/>
    <col min="25" max="16384" width="7" style="81"/>
  </cols>
  <sheetData>
    <row r="1" ht="20" customHeight="1" spans="1:2">
      <c r="A1" s="85" t="s">
        <v>710</v>
      </c>
      <c r="B1" s="85"/>
    </row>
    <row r="2" ht="40" customHeight="1" spans="1:8">
      <c r="A2" s="86" t="s">
        <v>711</v>
      </c>
      <c r="B2" s="87"/>
      <c r="F2" s="81"/>
      <c r="G2" s="81"/>
      <c r="H2" s="81"/>
    </row>
    <row r="3" ht="20" customHeight="1" spans="2:12">
      <c r="B3" s="167" t="s">
        <v>2</v>
      </c>
      <c r="D3" s="81">
        <v>12.11</v>
      </c>
      <c r="F3" s="81">
        <v>12.22</v>
      </c>
      <c r="G3" s="81"/>
      <c r="H3" s="81"/>
      <c r="L3" s="81">
        <v>1.2</v>
      </c>
    </row>
    <row r="4" s="78" customFormat="1" ht="39.75" customHeight="1" spans="1:14">
      <c r="A4" s="90" t="s">
        <v>642</v>
      </c>
      <c r="B4" s="90" t="s">
        <v>4</v>
      </c>
      <c r="C4" s="91"/>
      <c r="F4" s="92" t="s">
        <v>55</v>
      </c>
      <c r="G4" s="92" t="s">
        <v>646</v>
      </c>
      <c r="H4" s="92" t="s">
        <v>25</v>
      </c>
      <c r="I4" s="101"/>
      <c r="L4" s="92" t="s">
        <v>55</v>
      </c>
      <c r="M4" s="102" t="s">
        <v>646</v>
      </c>
      <c r="N4" s="92" t="s">
        <v>25</v>
      </c>
    </row>
    <row r="5" ht="39.75" customHeight="1" spans="1:24">
      <c r="A5" s="93" t="s">
        <v>712</v>
      </c>
      <c r="B5" s="171">
        <v>0</v>
      </c>
      <c r="C5" s="95">
        <v>105429</v>
      </c>
      <c r="D5" s="96">
        <v>595734.14</v>
      </c>
      <c r="E5" s="81">
        <f>104401+13602</f>
        <v>118003</v>
      </c>
      <c r="F5" s="82" t="s">
        <v>648</v>
      </c>
      <c r="G5" s="82" t="s">
        <v>649</v>
      </c>
      <c r="H5" s="83">
        <v>596221.15</v>
      </c>
      <c r="I5" s="84" t="e">
        <f>F5-A5</f>
        <v>#VALUE!</v>
      </c>
      <c r="J5" s="97" t="e">
        <f>H5-#REF!</f>
        <v>#REF!</v>
      </c>
      <c r="K5" s="97">
        <v>75943</v>
      </c>
      <c r="L5" s="82" t="s">
        <v>648</v>
      </c>
      <c r="M5" s="82" t="s">
        <v>649</v>
      </c>
      <c r="N5" s="83">
        <v>643048.95</v>
      </c>
      <c r="O5" s="84" t="e">
        <f>L5-A5</f>
        <v>#VALUE!</v>
      </c>
      <c r="P5" s="97" t="e">
        <f>N5-#REF!</f>
        <v>#REF!</v>
      </c>
      <c r="R5" s="81">
        <v>717759</v>
      </c>
      <c r="T5" s="104" t="s">
        <v>648</v>
      </c>
      <c r="U5" s="104" t="s">
        <v>649</v>
      </c>
      <c r="V5" s="105">
        <v>659380.53</v>
      </c>
      <c r="W5" s="81" t="e">
        <f>#REF!-V5</f>
        <v>#REF!</v>
      </c>
      <c r="X5" s="81" t="e">
        <f t="shared" ref="X5:X9" si="0">T5-A5</f>
        <v>#VALUE!</v>
      </c>
    </row>
    <row r="6" ht="39.75" customHeight="1" spans="1:23">
      <c r="A6" s="90" t="s">
        <v>25</v>
      </c>
      <c r="B6" s="171">
        <v>0</v>
      </c>
      <c r="F6" s="98" t="str">
        <f t="shared" ref="F6:H6" si="1">""</f>
        <v/>
      </c>
      <c r="G6" s="98" t="str">
        <f t="shared" si="1"/>
        <v/>
      </c>
      <c r="H6" s="98" t="str">
        <f t="shared" si="1"/>
        <v/>
      </c>
      <c r="L6" s="98" t="str">
        <f t="shared" ref="L6:N6" si="2">""</f>
        <v/>
      </c>
      <c r="M6" s="103" t="str">
        <f t="shared" si="2"/>
        <v/>
      </c>
      <c r="N6" s="98" t="str">
        <f t="shared" si="2"/>
        <v/>
      </c>
      <c r="V6" s="106" t="e">
        <f>V7+#REF!+#REF!+#REF!+#REF!+#REF!+#REF!+#REF!+#REF!+#REF!+#REF!+#REF!+#REF!+#REF!+#REF!+#REF!+#REF!+#REF!+#REF!+#REF!+#REF!</f>
        <v>#REF!</v>
      </c>
      <c r="W6" s="106" t="e">
        <f>W7+#REF!+#REF!+#REF!+#REF!+#REF!+#REF!+#REF!+#REF!+#REF!+#REF!+#REF!+#REF!+#REF!+#REF!+#REF!+#REF!+#REF!+#REF!+#REF!+#REF!</f>
        <v>#REF!</v>
      </c>
    </row>
    <row r="7" ht="19.5" customHeight="1" spans="1:24">
      <c r="A7" s="79" t="s">
        <v>713</v>
      </c>
      <c r="P7" s="97"/>
      <c r="T7" s="104" t="s">
        <v>651</v>
      </c>
      <c r="U7" s="104" t="s">
        <v>652</v>
      </c>
      <c r="V7" s="105">
        <v>19998</v>
      </c>
      <c r="W7" s="81" t="e">
        <f>#REF!-V7</f>
        <v>#REF!</v>
      </c>
      <c r="X7" s="81" t="e">
        <f t="shared" si="0"/>
        <v>#VALUE!</v>
      </c>
    </row>
    <row r="8" ht="19.5" customHeight="1" spans="16:24">
      <c r="P8" s="97"/>
      <c r="T8" s="104" t="s">
        <v>653</v>
      </c>
      <c r="U8" s="104" t="s">
        <v>654</v>
      </c>
      <c r="V8" s="105">
        <v>19998</v>
      </c>
      <c r="W8" s="81" t="e">
        <f>#REF!-V8</f>
        <v>#REF!</v>
      </c>
      <c r="X8" s="81">
        <f t="shared" si="0"/>
        <v>23203</v>
      </c>
    </row>
    <row r="9" ht="19.5" customHeight="1" spans="16:24">
      <c r="P9" s="97"/>
      <c r="T9" s="104" t="s">
        <v>655</v>
      </c>
      <c r="U9" s="104" t="s">
        <v>656</v>
      </c>
      <c r="V9" s="105">
        <v>19998</v>
      </c>
      <c r="W9" s="81" t="e">
        <f>#REF!-V9</f>
        <v>#REF!</v>
      </c>
      <c r="X9" s="81">
        <f t="shared" si="0"/>
        <v>2320301</v>
      </c>
    </row>
    <row r="10" ht="19.5" customHeight="1" spans="16:16">
      <c r="P10" s="97"/>
    </row>
    <row r="11" ht="19.5" customHeight="1" spans="1:16">
      <c r="A11" s="81"/>
      <c r="B11" s="81"/>
      <c r="C11" s="81"/>
      <c r="F11" s="81"/>
      <c r="G11" s="81"/>
      <c r="H11" s="81"/>
      <c r="I11" s="81"/>
      <c r="P11" s="97"/>
    </row>
    <row r="12" ht="19.5" customHeight="1" spans="1:16">
      <c r="A12" s="81"/>
      <c r="B12" s="81"/>
      <c r="C12" s="81"/>
      <c r="F12" s="81"/>
      <c r="G12" s="81"/>
      <c r="H12" s="81"/>
      <c r="I12" s="81"/>
      <c r="P12" s="97"/>
    </row>
    <row r="13" ht="19.5" customHeight="1" spans="1:16">
      <c r="A13" s="81"/>
      <c r="B13" s="81"/>
      <c r="C13" s="81"/>
      <c r="F13" s="81"/>
      <c r="G13" s="81"/>
      <c r="H13" s="81"/>
      <c r="I13" s="81"/>
      <c r="P13" s="97"/>
    </row>
    <row r="14" ht="19.5" customHeight="1" spans="1:16">
      <c r="A14" s="81"/>
      <c r="B14" s="81"/>
      <c r="C14" s="81"/>
      <c r="F14" s="81"/>
      <c r="G14" s="81"/>
      <c r="H14" s="81"/>
      <c r="I14" s="81"/>
      <c r="P14" s="97"/>
    </row>
    <row r="15" ht="19.5" customHeight="1" spans="1:16">
      <c r="A15" s="81"/>
      <c r="B15" s="81"/>
      <c r="C15" s="81"/>
      <c r="F15" s="81"/>
      <c r="G15" s="81"/>
      <c r="H15" s="81"/>
      <c r="I15" s="81"/>
      <c r="P15" s="97"/>
    </row>
    <row r="16" ht="19.5" customHeight="1" spans="1:16">
      <c r="A16" s="81"/>
      <c r="B16" s="81"/>
      <c r="C16" s="81"/>
      <c r="F16" s="81"/>
      <c r="G16" s="81"/>
      <c r="H16" s="81"/>
      <c r="I16" s="81"/>
      <c r="P16" s="97"/>
    </row>
    <row r="17" ht="19.5" customHeight="1" spans="1:16">
      <c r="A17" s="81"/>
      <c r="B17" s="81"/>
      <c r="C17" s="81"/>
      <c r="F17" s="81"/>
      <c r="G17" s="81"/>
      <c r="H17" s="81"/>
      <c r="I17" s="81"/>
      <c r="P17" s="97"/>
    </row>
    <row r="18" ht="19.5" customHeight="1" spans="1:16">
      <c r="A18" s="81"/>
      <c r="B18" s="81"/>
      <c r="C18" s="81"/>
      <c r="F18" s="81"/>
      <c r="G18" s="81"/>
      <c r="H18" s="81"/>
      <c r="I18" s="81"/>
      <c r="P18" s="97"/>
    </row>
    <row r="19" ht="19.5" customHeight="1" spans="1:16">
      <c r="A19" s="81"/>
      <c r="B19" s="81"/>
      <c r="C19" s="81"/>
      <c r="F19" s="81"/>
      <c r="G19" s="81"/>
      <c r="H19" s="81"/>
      <c r="I19" s="81"/>
      <c r="P19" s="97"/>
    </row>
    <row r="20" ht="19.5" customHeight="1" spans="1:16">
      <c r="A20" s="81"/>
      <c r="B20" s="81"/>
      <c r="C20" s="81"/>
      <c r="F20" s="81"/>
      <c r="G20" s="81"/>
      <c r="H20" s="81"/>
      <c r="I20" s="81"/>
      <c r="P20" s="97"/>
    </row>
    <row r="21" ht="19.5" customHeight="1" spans="1:16">
      <c r="A21" s="81"/>
      <c r="B21" s="81"/>
      <c r="C21" s="81"/>
      <c r="F21" s="81"/>
      <c r="G21" s="81"/>
      <c r="H21" s="81"/>
      <c r="I21" s="81"/>
      <c r="P21" s="97"/>
    </row>
    <row r="22" ht="19.5" customHeight="1" spans="1:16">
      <c r="A22" s="81"/>
      <c r="B22" s="81"/>
      <c r="C22" s="81"/>
      <c r="F22" s="81"/>
      <c r="G22" s="81"/>
      <c r="H22" s="81"/>
      <c r="I22" s="81"/>
      <c r="P22" s="97"/>
    </row>
  </sheetData>
  <mergeCells count="1">
    <mergeCell ref="A2:B2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8.73148148148148" defaultRowHeight="15.6" outlineLevelCol="4"/>
  <cols>
    <col min="1" max="2" width="37.6296296296296" style="64" customWidth="1"/>
    <col min="3" max="3" width="8" style="64" customWidth="1"/>
    <col min="4" max="4" width="7.87037037037037" style="64" customWidth="1"/>
    <col min="5" max="5" width="8.5" style="64" hidden="1" customWidth="1"/>
    <col min="6" max="6" width="7.87037037037037" style="64" hidden="1" customWidth="1"/>
    <col min="7" max="254" width="7.87037037037037" style="64" customWidth="1"/>
    <col min="255" max="255" width="35.7592592592593" style="64" customWidth="1"/>
    <col min="256" max="16384" width="8.73148148148148" style="64" hidden="1"/>
  </cols>
  <sheetData>
    <row r="1" ht="20" customHeight="1" spans="1:2">
      <c r="A1" s="32" t="s">
        <v>714</v>
      </c>
      <c r="B1" s="65"/>
    </row>
    <row r="2" ht="40" customHeight="1" spans="1:2">
      <c r="A2" s="66" t="s">
        <v>715</v>
      </c>
      <c r="B2" s="66"/>
    </row>
    <row r="3" s="60" customFormat="1" ht="20" customHeight="1" spans="1:2">
      <c r="A3" s="67"/>
      <c r="B3" s="167" t="s">
        <v>2</v>
      </c>
    </row>
    <row r="4" s="61" customFormat="1" ht="53.25" customHeight="1" spans="1:3">
      <c r="A4" s="69" t="s">
        <v>716</v>
      </c>
      <c r="B4" s="70" t="s">
        <v>4</v>
      </c>
      <c r="C4" s="71"/>
    </row>
    <row r="5" s="61" customFormat="1" ht="53.25" customHeight="1" spans="1:3">
      <c r="A5" s="168" t="s">
        <v>717</v>
      </c>
      <c r="B5" s="168">
        <v>0</v>
      </c>
      <c r="C5" s="71"/>
    </row>
    <row r="6" s="62" customFormat="1" ht="53.25" customHeight="1" spans="1:5">
      <c r="A6" s="168" t="s">
        <v>717</v>
      </c>
      <c r="B6" s="168">
        <v>0</v>
      </c>
      <c r="C6" s="73"/>
      <c r="E6" s="62">
        <v>988753</v>
      </c>
    </row>
    <row r="7" s="62" customFormat="1" ht="53.25" customHeight="1" spans="1:5">
      <c r="A7" s="168" t="s">
        <v>717</v>
      </c>
      <c r="B7" s="168">
        <v>0</v>
      </c>
      <c r="C7" s="73"/>
      <c r="E7" s="62">
        <v>822672</v>
      </c>
    </row>
    <row r="8" s="63" customFormat="1" ht="53.25" customHeight="1" spans="1:3">
      <c r="A8" s="169" t="s">
        <v>25</v>
      </c>
      <c r="B8" s="168">
        <v>0</v>
      </c>
      <c r="C8" s="75"/>
    </row>
    <row r="9" ht="30" customHeight="1" spans="1:2">
      <c r="A9" s="170" t="s">
        <v>713</v>
      </c>
      <c r="B9" s="170"/>
    </row>
  </sheetData>
  <mergeCells count="1">
    <mergeCell ref="A9:B9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D7" sqref="D7"/>
    </sheetView>
  </sheetViews>
  <sheetFormatPr defaultColWidth="9" defaultRowHeight="15.6" outlineLevelRow="7" outlineLevelCol="1"/>
  <cols>
    <col min="1" max="1" width="33.25" style="159" customWidth="1"/>
    <col min="2" max="2" width="33.25" style="160" customWidth="1"/>
    <col min="3" max="16384" width="9" style="159"/>
  </cols>
  <sheetData>
    <row r="1" ht="20" customHeight="1" spans="1:1">
      <c r="A1" s="156" t="s">
        <v>718</v>
      </c>
    </row>
    <row r="2" s="155" customFormat="1" ht="40" customHeight="1" spans="1:2">
      <c r="A2" s="161" t="s">
        <v>719</v>
      </c>
      <c r="B2" s="161"/>
    </row>
    <row r="3" s="156" customFormat="1" ht="20" customHeight="1" spans="2:2">
      <c r="B3" s="162" t="s">
        <v>2</v>
      </c>
    </row>
    <row r="4" s="157" customFormat="1" ht="51" customHeight="1" spans="1:2">
      <c r="A4" s="163" t="s">
        <v>3</v>
      </c>
      <c r="B4" s="164" t="s">
        <v>4</v>
      </c>
    </row>
    <row r="5" s="158" customFormat="1" ht="48" customHeight="1" spans="1:2">
      <c r="A5" s="165" t="s">
        <v>720</v>
      </c>
      <c r="B5" s="166">
        <v>0</v>
      </c>
    </row>
    <row r="6" s="158" customFormat="1" ht="48" customHeight="1" spans="1:2">
      <c r="A6" s="165" t="s">
        <v>721</v>
      </c>
      <c r="B6" s="166">
        <v>0</v>
      </c>
    </row>
    <row r="7" s="158" customFormat="1" ht="48" customHeight="1" spans="1:2">
      <c r="A7" s="165" t="s">
        <v>722</v>
      </c>
      <c r="B7" s="166">
        <v>253</v>
      </c>
    </row>
    <row r="8" s="157" customFormat="1" ht="48" customHeight="1" spans="1:2">
      <c r="A8" s="163" t="s">
        <v>25</v>
      </c>
      <c r="B8" s="166">
        <v>253</v>
      </c>
    </row>
  </sheetData>
  <mergeCells count="1">
    <mergeCell ref="A2:B2"/>
  </mergeCells>
  <printOptions horizontalCentered="1"/>
  <pageMargins left="0.919444444444445" right="0.75" top="0.979166666666667" bottom="0.979166666666667" header="0.509027777777778" footer="0.509027777777778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opLeftCell="A2" workbookViewId="0">
      <selection activeCell="B10" sqref="B10"/>
    </sheetView>
  </sheetViews>
  <sheetFormatPr defaultColWidth="7" defaultRowHeight="13.8"/>
  <cols>
    <col min="1" max="1" width="35.1296296296296" style="109" customWidth="1"/>
    <col min="2" max="2" width="29.6296296296296" style="111" customWidth="1"/>
    <col min="3" max="3" width="10.3703703703704" style="110" hidden="1" customWidth="1"/>
    <col min="4" max="4" width="9.62962962962963" style="112" hidden="1" customWidth="1"/>
    <col min="5" max="5" width="8.12962962962963" style="112" hidden="1" customWidth="1"/>
    <col min="6" max="6" width="9.62962962962963" style="113" hidden="1" customWidth="1"/>
    <col min="7" max="7" width="17.5" style="113" hidden="1" customWidth="1"/>
    <col min="8" max="8" width="12.5" style="114" hidden="1" customWidth="1"/>
    <col min="9" max="9" width="7" style="115" hidden="1" customWidth="1"/>
    <col min="10" max="11" width="7" style="112" hidden="1" customWidth="1"/>
    <col min="12" max="12" width="13.8703703703704" style="112" hidden="1" customWidth="1"/>
    <col min="13" max="13" width="7.87037037037037" style="112" hidden="1" customWidth="1"/>
    <col min="14" max="14" width="9.5" style="112" hidden="1" customWidth="1"/>
    <col min="15" max="15" width="6.87037037037037" style="112" hidden="1" customWidth="1"/>
    <col min="16" max="16" width="9" style="112" hidden="1" customWidth="1"/>
    <col min="17" max="17" width="5.87037037037037" style="112" hidden="1" customWidth="1"/>
    <col min="18" max="18" width="5.25" style="112" hidden="1" customWidth="1"/>
    <col min="19" max="19" width="6.5" style="112" hidden="1" customWidth="1"/>
    <col min="20" max="21" width="7" style="112" hidden="1" customWidth="1"/>
    <col min="22" max="22" width="10.6296296296296" style="112" hidden="1" customWidth="1"/>
    <col min="23" max="23" width="10.5" style="112" hidden="1" customWidth="1"/>
    <col min="24" max="24" width="7" style="112" hidden="1" customWidth="1"/>
    <col min="25" max="16384" width="7" style="112"/>
  </cols>
  <sheetData>
    <row r="1" ht="20" customHeight="1" spans="1:1">
      <c r="A1" s="85" t="s">
        <v>723</v>
      </c>
    </row>
    <row r="2" ht="40" customHeight="1" spans="1:8">
      <c r="A2" s="87" t="s">
        <v>724</v>
      </c>
      <c r="B2" s="117"/>
      <c r="F2" s="112"/>
      <c r="G2" s="112"/>
      <c r="H2" s="112"/>
    </row>
    <row r="3" s="110" customFormat="1" ht="20" customHeight="1" spans="1:12">
      <c r="A3" s="109"/>
      <c r="B3" s="68" t="s">
        <v>2</v>
      </c>
      <c r="D3" s="110">
        <v>12.11</v>
      </c>
      <c r="F3" s="110">
        <v>12.22</v>
      </c>
      <c r="I3" s="111"/>
      <c r="L3" s="110">
        <v>1.2</v>
      </c>
    </row>
    <row r="4" s="110" customFormat="1" ht="39" customHeight="1" spans="1:14">
      <c r="A4" s="90" t="s">
        <v>3</v>
      </c>
      <c r="B4" s="119" t="s">
        <v>4</v>
      </c>
      <c r="F4" s="144" t="s">
        <v>725</v>
      </c>
      <c r="G4" s="144" t="s">
        <v>726</v>
      </c>
      <c r="H4" s="144" t="s">
        <v>727</v>
      </c>
      <c r="I4" s="111"/>
      <c r="L4" s="144" t="s">
        <v>725</v>
      </c>
      <c r="M4" s="151" t="s">
        <v>726</v>
      </c>
      <c r="N4" s="144" t="s">
        <v>727</v>
      </c>
    </row>
    <row r="5" s="109" customFormat="1" ht="39" customHeight="1" spans="1:24">
      <c r="A5" s="145" t="s">
        <v>28</v>
      </c>
      <c r="B5" s="146">
        <v>253</v>
      </c>
      <c r="C5" s="109">
        <v>105429</v>
      </c>
      <c r="D5" s="109">
        <v>595734.14</v>
      </c>
      <c r="E5" s="109">
        <f>104401+13602</f>
        <v>118003</v>
      </c>
      <c r="F5" s="147" t="s">
        <v>648</v>
      </c>
      <c r="G5" s="147" t="s">
        <v>728</v>
      </c>
      <c r="H5" s="147">
        <v>596221.15</v>
      </c>
      <c r="I5" s="109" t="e">
        <f>F5-A5</f>
        <v>#VALUE!</v>
      </c>
      <c r="J5" s="109">
        <f>H5-B5</f>
        <v>595968.15</v>
      </c>
      <c r="K5" s="109">
        <v>75943</v>
      </c>
      <c r="L5" s="147" t="s">
        <v>648</v>
      </c>
      <c r="M5" s="147" t="s">
        <v>728</v>
      </c>
      <c r="N5" s="147">
        <v>643048.95</v>
      </c>
      <c r="O5" s="109" t="e">
        <f>L5-A5</f>
        <v>#VALUE!</v>
      </c>
      <c r="P5" s="109">
        <f>N5-B5</f>
        <v>642795.95</v>
      </c>
      <c r="R5" s="109">
        <v>717759</v>
      </c>
      <c r="T5" s="152" t="s">
        <v>648</v>
      </c>
      <c r="U5" s="152" t="s">
        <v>728</v>
      </c>
      <c r="V5" s="152">
        <v>659380.53</v>
      </c>
      <c r="W5" s="109">
        <f t="shared" ref="W5:W10" si="0">B5-V5</f>
        <v>-659127.53</v>
      </c>
      <c r="X5" s="109" t="e">
        <f t="shared" ref="X5:X10" si="1">T5-A5</f>
        <v>#VALUE!</v>
      </c>
    </row>
    <row r="6" s="110" customFormat="1" ht="39" customHeight="1" spans="1:24">
      <c r="A6" s="145" t="s">
        <v>676</v>
      </c>
      <c r="B6" s="146">
        <v>0</v>
      </c>
      <c r="C6" s="124">
        <v>105429</v>
      </c>
      <c r="D6" s="148">
        <v>595734.14</v>
      </c>
      <c r="E6" s="110">
        <f>104401+13602</f>
        <v>118003</v>
      </c>
      <c r="F6" s="149" t="s">
        <v>648</v>
      </c>
      <c r="G6" s="149" t="s">
        <v>728</v>
      </c>
      <c r="H6" s="150">
        <v>596221.15</v>
      </c>
      <c r="I6" s="111" t="e">
        <f>F6-A6</f>
        <v>#VALUE!</v>
      </c>
      <c r="J6" s="124">
        <f>H6-B6</f>
        <v>596221.15</v>
      </c>
      <c r="K6" s="124">
        <v>75943</v>
      </c>
      <c r="L6" s="149" t="s">
        <v>648</v>
      </c>
      <c r="M6" s="149" t="s">
        <v>728</v>
      </c>
      <c r="N6" s="150">
        <v>643048.95</v>
      </c>
      <c r="O6" s="111" t="e">
        <f>L6-A6</f>
        <v>#VALUE!</v>
      </c>
      <c r="P6" s="124">
        <f>N6-B6</f>
        <v>643048.95</v>
      </c>
      <c r="R6" s="110">
        <v>717759</v>
      </c>
      <c r="T6" s="153" t="s">
        <v>648</v>
      </c>
      <c r="U6" s="153" t="s">
        <v>728</v>
      </c>
      <c r="V6" s="154">
        <v>659380.53</v>
      </c>
      <c r="W6" s="110">
        <f t="shared" si="0"/>
        <v>-659380.53</v>
      </c>
      <c r="X6" s="110" t="e">
        <f t="shared" si="1"/>
        <v>#VALUE!</v>
      </c>
    </row>
    <row r="7" s="110" customFormat="1" ht="39" customHeight="1" spans="1:23">
      <c r="A7" s="136" t="s">
        <v>25</v>
      </c>
      <c r="B7" s="146">
        <v>253</v>
      </c>
      <c r="F7" s="144" t="str">
        <f t="shared" ref="F7:H7" si="2">""</f>
        <v/>
      </c>
      <c r="G7" s="144" t="str">
        <f t="shared" si="2"/>
        <v/>
      </c>
      <c r="H7" s="144" t="str">
        <f t="shared" si="2"/>
        <v/>
      </c>
      <c r="I7" s="111"/>
      <c r="L7" s="144" t="str">
        <f t="shared" ref="L7:N7" si="3">""</f>
        <v/>
      </c>
      <c r="M7" s="151" t="str">
        <f t="shared" si="3"/>
        <v/>
      </c>
      <c r="N7" s="144" t="str">
        <f t="shared" si="3"/>
        <v/>
      </c>
      <c r="V7" s="143" t="e">
        <f>V8+#REF!+#REF!+#REF!+#REF!+#REF!+#REF!+#REF!+#REF!+#REF!+#REF!+#REF!+#REF!+#REF!+#REF!+#REF!+#REF!+#REF!+#REF!+#REF!+#REF!</f>
        <v>#REF!</v>
      </c>
      <c r="W7" s="143" t="e">
        <f>W8+#REF!+#REF!+#REF!+#REF!+#REF!+#REF!+#REF!+#REF!+#REF!+#REF!+#REF!+#REF!+#REF!+#REF!+#REF!+#REF!+#REF!+#REF!+#REF!+#REF!</f>
        <v>#REF!</v>
      </c>
    </row>
    <row r="8" ht="19.5" customHeight="1" spans="1:24">
      <c r="A8" s="79"/>
      <c r="P8" s="135"/>
      <c r="T8" s="139" t="s">
        <v>651</v>
      </c>
      <c r="U8" s="139" t="s">
        <v>729</v>
      </c>
      <c r="V8" s="140">
        <v>19998</v>
      </c>
      <c r="W8" s="112">
        <f t="shared" si="0"/>
        <v>-19998</v>
      </c>
      <c r="X8" s="112">
        <f t="shared" si="1"/>
        <v>232</v>
      </c>
    </row>
    <row r="9" ht="19.5" customHeight="1" spans="16:24">
      <c r="P9" s="135"/>
      <c r="T9" s="139" t="s">
        <v>653</v>
      </c>
      <c r="U9" s="139" t="s">
        <v>730</v>
      </c>
      <c r="V9" s="140">
        <v>19998</v>
      </c>
      <c r="W9" s="112">
        <f t="shared" si="0"/>
        <v>-19998</v>
      </c>
      <c r="X9" s="112">
        <f t="shared" si="1"/>
        <v>23203</v>
      </c>
    </row>
    <row r="10" ht="19.5" customHeight="1" spans="16:24">
      <c r="P10" s="135"/>
      <c r="T10" s="139" t="s">
        <v>655</v>
      </c>
      <c r="U10" s="139" t="s">
        <v>731</v>
      </c>
      <c r="V10" s="140">
        <v>19998</v>
      </c>
      <c r="W10" s="112">
        <f t="shared" si="0"/>
        <v>-19998</v>
      </c>
      <c r="X10" s="112">
        <f t="shared" si="1"/>
        <v>2320301</v>
      </c>
    </row>
    <row r="11" ht="19.5" customHeight="1" spans="16:16">
      <c r="P11" s="135"/>
    </row>
    <row r="12" ht="19.5" customHeight="1" spans="16:16">
      <c r="P12" s="135"/>
    </row>
    <row r="13" ht="19.5" customHeight="1" spans="16:16">
      <c r="P13" s="135"/>
    </row>
    <row r="14" ht="19.5" customHeight="1" spans="16:16">
      <c r="P14" s="135"/>
    </row>
    <row r="15" ht="19.5" customHeight="1" spans="16:16">
      <c r="P15" s="135"/>
    </row>
    <row r="16" ht="19.5" customHeight="1" spans="16:16">
      <c r="P16" s="135"/>
    </row>
    <row r="17" ht="19.5" customHeight="1" spans="16:16">
      <c r="P17" s="135"/>
    </row>
    <row r="18" ht="19.5" customHeight="1" spans="16:16">
      <c r="P18" s="135"/>
    </row>
    <row r="19" ht="19.5" customHeight="1" spans="16:16">
      <c r="P19" s="135"/>
    </row>
    <row r="20" ht="19.5" customHeight="1" spans="16:16">
      <c r="P20" s="135"/>
    </row>
    <row r="21" ht="19.5" customHeight="1" spans="16:16">
      <c r="P21" s="135"/>
    </row>
    <row r="22" ht="19.5" customHeight="1" spans="16:16">
      <c r="P22" s="135"/>
    </row>
    <row r="23" ht="19.5" customHeight="1" spans="16:16">
      <c r="P23" s="135"/>
    </row>
  </sheetData>
  <mergeCells count="1">
    <mergeCell ref="A2:B2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workbookViewId="0">
      <selection activeCell="B7" sqref="B7"/>
    </sheetView>
  </sheetViews>
  <sheetFormatPr defaultColWidth="7" defaultRowHeight="13.8"/>
  <cols>
    <col min="1" max="1" width="14.6296296296296" style="109" customWidth="1"/>
    <col min="2" max="2" width="46.6296296296296" style="110" customWidth="1"/>
    <col min="3" max="3" width="13" style="111" customWidth="1"/>
    <col min="4" max="4" width="10.3703703703704" style="110" hidden="1" customWidth="1"/>
    <col min="5" max="5" width="9.62962962962963" style="112" hidden="1" customWidth="1"/>
    <col min="6" max="6" width="8.12962962962963" style="112" hidden="1" customWidth="1"/>
    <col min="7" max="7" width="9.62962962962963" style="113" hidden="1" customWidth="1"/>
    <col min="8" max="8" width="17.5" style="113" hidden="1" customWidth="1"/>
    <col min="9" max="9" width="12.5" style="114" hidden="1" customWidth="1"/>
    <col min="10" max="10" width="7" style="115" hidden="1" customWidth="1"/>
    <col min="11" max="12" width="7" style="112" hidden="1" customWidth="1"/>
    <col min="13" max="13" width="13.8703703703704" style="112" hidden="1" customWidth="1"/>
    <col min="14" max="14" width="7.87037037037037" style="112" hidden="1" customWidth="1"/>
    <col min="15" max="15" width="9.5" style="112" hidden="1" customWidth="1"/>
    <col min="16" max="16" width="6.87037037037037" style="112" hidden="1" customWidth="1"/>
    <col min="17" max="17" width="9" style="112" hidden="1" customWidth="1"/>
    <col min="18" max="18" width="5.87037037037037" style="112" hidden="1" customWidth="1"/>
    <col min="19" max="19" width="5.25" style="112" hidden="1" customWidth="1"/>
    <col min="20" max="20" width="6.5" style="112" hidden="1" customWidth="1"/>
    <col min="21" max="22" width="7" style="112" hidden="1" customWidth="1"/>
    <col min="23" max="23" width="10.6296296296296" style="112" hidden="1" customWidth="1"/>
    <col min="24" max="24" width="10.5" style="112" hidden="1" customWidth="1"/>
    <col min="25" max="25" width="7" style="112" hidden="1" customWidth="1"/>
    <col min="26" max="16384" width="7" style="112"/>
  </cols>
  <sheetData>
    <row r="1" ht="20" customHeight="1" spans="1:1">
      <c r="A1" s="85" t="s">
        <v>732</v>
      </c>
    </row>
    <row r="2" ht="40" customHeight="1" spans="1:9">
      <c r="A2" s="87" t="s">
        <v>733</v>
      </c>
      <c r="B2" s="116"/>
      <c r="C2" s="117"/>
      <c r="G2" s="112"/>
      <c r="H2" s="112"/>
      <c r="I2" s="112"/>
    </row>
    <row r="3" ht="20" customHeight="1" spans="3:13">
      <c r="C3" s="68" t="s">
        <v>2</v>
      </c>
      <c r="E3" s="112">
        <v>12.11</v>
      </c>
      <c r="G3" s="112">
        <v>12.22</v>
      </c>
      <c r="H3" s="112"/>
      <c r="I3" s="112"/>
      <c r="M3" s="112">
        <v>1.2</v>
      </c>
    </row>
    <row r="4" ht="45.75" customHeight="1" spans="1:15">
      <c r="A4" s="90" t="s">
        <v>55</v>
      </c>
      <c r="B4" s="118" t="s">
        <v>612</v>
      </c>
      <c r="C4" s="119" t="s">
        <v>4</v>
      </c>
      <c r="G4" s="120" t="s">
        <v>734</v>
      </c>
      <c r="H4" s="120" t="s">
        <v>735</v>
      </c>
      <c r="I4" s="120" t="s">
        <v>736</v>
      </c>
      <c r="M4" s="120" t="s">
        <v>734</v>
      </c>
      <c r="N4" s="138" t="s">
        <v>735</v>
      </c>
      <c r="O4" s="120" t="s">
        <v>736</v>
      </c>
    </row>
    <row r="5" ht="45.75" customHeight="1" spans="1:25">
      <c r="A5" s="121" t="s">
        <v>737</v>
      </c>
      <c r="B5" s="122" t="s">
        <v>738</v>
      </c>
      <c r="C5" s="123">
        <v>0</v>
      </c>
      <c r="D5" s="124">
        <v>105429</v>
      </c>
      <c r="E5" s="125">
        <v>595734.14</v>
      </c>
      <c r="F5" s="112">
        <f>104401+13602</f>
        <v>118003</v>
      </c>
      <c r="G5" s="113" t="s">
        <v>648</v>
      </c>
      <c r="H5" s="113" t="s">
        <v>739</v>
      </c>
      <c r="I5" s="114">
        <v>596221.15</v>
      </c>
      <c r="J5" s="115">
        <f t="shared" ref="J5:J9" si="0">G5-A5</f>
        <v>-22</v>
      </c>
      <c r="K5" s="135">
        <f t="shared" ref="K5:K9" si="1">I5-C5</f>
        <v>596221.15</v>
      </c>
      <c r="L5" s="135">
        <v>75943</v>
      </c>
      <c r="M5" s="113" t="s">
        <v>648</v>
      </c>
      <c r="N5" s="113" t="s">
        <v>739</v>
      </c>
      <c r="O5" s="114">
        <v>643048.95</v>
      </c>
      <c r="P5" s="115">
        <f t="shared" ref="P5:P9" si="2">M5-A5</f>
        <v>-22</v>
      </c>
      <c r="Q5" s="135">
        <f t="shared" ref="Q5:Q9" si="3">O5-C5</f>
        <v>643048.95</v>
      </c>
      <c r="S5" s="112">
        <v>717759</v>
      </c>
      <c r="U5" s="139" t="s">
        <v>648</v>
      </c>
      <c r="V5" s="139" t="s">
        <v>739</v>
      </c>
      <c r="W5" s="140">
        <v>659380.53</v>
      </c>
      <c r="X5" s="112">
        <f t="shared" ref="X5:X9" si="4">C5-W5</f>
        <v>-659380.53</v>
      </c>
      <c r="Y5" s="112">
        <f t="shared" ref="Y5:Y9" si="5">U5-A5</f>
        <v>-22</v>
      </c>
    </row>
    <row r="6" s="107" customFormat="1" ht="45.75" customHeight="1" spans="1:25">
      <c r="A6" s="126" t="s">
        <v>740</v>
      </c>
      <c r="B6" s="127" t="s">
        <v>741</v>
      </c>
      <c r="C6" s="123">
        <v>253</v>
      </c>
      <c r="D6" s="128"/>
      <c r="E6" s="107">
        <v>7616.62</v>
      </c>
      <c r="G6" s="129" t="s">
        <v>682</v>
      </c>
      <c r="H6" s="129" t="s">
        <v>742</v>
      </c>
      <c r="I6" s="129">
        <v>7616.62</v>
      </c>
      <c r="J6" s="107">
        <f t="shared" si="0"/>
        <v>-2200</v>
      </c>
      <c r="K6" s="107">
        <f t="shared" si="1"/>
        <v>7363.62</v>
      </c>
      <c r="M6" s="129" t="s">
        <v>682</v>
      </c>
      <c r="N6" s="129" t="s">
        <v>742</v>
      </c>
      <c r="O6" s="129">
        <v>7749.58</v>
      </c>
      <c r="P6" s="107">
        <f t="shared" si="2"/>
        <v>-2200</v>
      </c>
      <c r="Q6" s="107">
        <f t="shared" si="3"/>
        <v>7496.58</v>
      </c>
      <c r="U6" s="141" t="s">
        <v>682</v>
      </c>
      <c r="V6" s="141" t="s">
        <v>742</v>
      </c>
      <c r="W6" s="141">
        <v>8475.47</v>
      </c>
      <c r="X6" s="107">
        <f t="shared" si="4"/>
        <v>-8222.47</v>
      </c>
      <c r="Y6" s="107">
        <f t="shared" si="5"/>
        <v>-2200</v>
      </c>
    </row>
    <row r="7" s="108" customFormat="1" ht="45.75" customHeight="1" spans="1:25">
      <c r="A7" s="130" t="s">
        <v>743</v>
      </c>
      <c r="B7" s="131" t="s">
        <v>744</v>
      </c>
      <c r="C7" s="123">
        <v>253</v>
      </c>
      <c r="D7" s="132"/>
      <c r="E7" s="108">
        <v>3922.87</v>
      </c>
      <c r="G7" s="133" t="s">
        <v>685</v>
      </c>
      <c r="H7" s="133" t="s">
        <v>745</v>
      </c>
      <c r="I7" s="133">
        <v>3922.87</v>
      </c>
      <c r="J7" s="108">
        <f t="shared" si="0"/>
        <v>-220004</v>
      </c>
      <c r="K7" s="108">
        <f t="shared" si="1"/>
        <v>3669.87</v>
      </c>
      <c r="L7" s="108">
        <v>750</v>
      </c>
      <c r="M7" s="133" t="s">
        <v>685</v>
      </c>
      <c r="N7" s="133" t="s">
        <v>745</v>
      </c>
      <c r="O7" s="133">
        <v>4041.81</v>
      </c>
      <c r="P7" s="108">
        <f t="shared" si="2"/>
        <v>-220004</v>
      </c>
      <c r="Q7" s="108">
        <f t="shared" si="3"/>
        <v>3788.81</v>
      </c>
      <c r="U7" s="142" t="s">
        <v>685</v>
      </c>
      <c r="V7" s="142" t="s">
        <v>745</v>
      </c>
      <c r="W7" s="142">
        <v>4680.94</v>
      </c>
      <c r="X7" s="108">
        <f t="shared" si="4"/>
        <v>-4427.94</v>
      </c>
      <c r="Y7" s="108">
        <f t="shared" si="5"/>
        <v>-220004</v>
      </c>
    </row>
    <row r="8" ht="45.75" customHeight="1" spans="1:25">
      <c r="A8" s="126" t="s">
        <v>746</v>
      </c>
      <c r="B8" s="134" t="s">
        <v>747</v>
      </c>
      <c r="C8" s="123">
        <v>0</v>
      </c>
      <c r="D8" s="124"/>
      <c r="E8" s="135">
        <v>7616.62</v>
      </c>
      <c r="G8" s="113" t="s">
        <v>682</v>
      </c>
      <c r="H8" s="113" t="s">
        <v>742</v>
      </c>
      <c r="I8" s="114">
        <v>7616.62</v>
      </c>
      <c r="J8" s="115">
        <f t="shared" si="0"/>
        <v>-2201</v>
      </c>
      <c r="K8" s="135">
        <f t="shared" si="1"/>
        <v>7616.62</v>
      </c>
      <c r="L8" s="135"/>
      <c r="M8" s="113" t="s">
        <v>682</v>
      </c>
      <c r="N8" s="113" t="s">
        <v>742</v>
      </c>
      <c r="O8" s="114">
        <v>7749.58</v>
      </c>
      <c r="P8" s="115">
        <f t="shared" si="2"/>
        <v>-2201</v>
      </c>
      <c r="Q8" s="135">
        <f t="shared" si="3"/>
        <v>7749.58</v>
      </c>
      <c r="U8" s="139" t="s">
        <v>682</v>
      </c>
      <c r="V8" s="139" t="s">
        <v>742</v>
      </c>
      <c r="W8" s="140">
        <v>8475.47</v>
      </c>
      <c r="X8" s="112">
        <f t="shared" si="4"/>
        <v>-8475.47</v>
      </c>
      <c r="Y8" s="112">
        <f t="shared" si="5"/>
        <v>-2201</v>
      </c>
    </row>
    <row r="9" ht="45.75" customHeight="1" spans="1:25">
      <c r="A9" s="130" t="s">
        <v>748</v>
      </c>
      <c r="B9" s="131" t="s">
        <v>749</v>
      </c>
      <c r="C9" s="123">
        <v>0</v>
      </c>
      <c r="D9" s="124"/>
      <c r="E9" s="135">
        <v>3922.87</v>
      </c>
      <c r="G9" s="113" t="s">
        <v>685</v>
      </c>
      <c r="H9" s="113" t="s">
        <v>745</v>
      </c>
      <c r="I9" s="114">
        <v>3922.87</v>
      </c>
      <c r="J9" s="115">
        <f t="shared" si="0"/>
        <v>-220100</v>
      </c>
      <c r="K9" s="135">
        <f t="shared" si="1"/>
        <v>3922.87</v>
      </c>
      <c r="L9" s="135">
        <v>750</v>
      </c>
      <c r="M9" s="113" t="s">
        <v>685</v>
      </c>
      <c r="N9" s="113" t="s">
        <v>745</v>
      </c>
      <c r="O9" s="114">
        <v>4041.81</v>
      </c>
      <c r="P9" s="115">
        <f t="shared" si="2"/>
        <v>-220100</v>
      </c>
      <c r="Q9" s="135">
        <f t="shared" si="3"/>
        <v>4041.81</v>
      </c>
      <c r="U9" s="139" t="s">
        <v>685</v>
      </c>
      <c r="V9" s="139" t="s">
        <v>745</v>
      </c>
      <c r="W9" s="140">
        <v>4680.94</v>
      </c>
      <c r="X9" s="112">
        <f t="shared" si="4"/>
        <v>-4680.94</v>
      </c>
      <c r="Y9" s="112">
        <f t="shared" si="5"/>
        <v>-220100</v>
      </c>
    </row>
    <row r="10" ht="45.75" customHeight="1" spans="1:24">
      <c r="A10" s="136" t="s">
        <v>25</v>
      </c>
      <c r="B10" s="137"/>
      <c r="C10" s="123">
        <v>253</v>
      </c>
      <c r="G10" s="120" t="str">
        <f t="shared" ref="G10:I10" si="6">""</f>
        <v/>
      </c>
      <c r="H10" s="120" t="str">
        <f t="shared" si="6"/>
        <v/>
      </c>
      <c r="I10" s="120" t="str">
        <f t="shared" si="6"/>
        <v/>
      </c>
      <c r="M10" s="120" t="str">
        <f t="shared" ref="M10:O10" si="7">""</f>
        <v/>
      </c>
      <c r="N10" s="138" t="str">
        <f t="shared" si="7"/>
        <v/>
      </c>
      <c r="O10" s="120" t="str">
        <f t="shared" si="7"/>
        <v/>
      </c>
      <c r="W10" s="143" t="e">
        <f>W11+#REF!+#REF!+#REF!+#REF!+#REF!+#REF!+#REF!+#REF!+#REF!+#REF!+#REF!+#REF!+#REF!+#REF!+#REF!+#REF!+#REF!+#REF!+#REF!+#REF!</f>
        <v>#REF!</v>
      </c>
      <c r="X10" s="143" t="e">
        <f>X11+#REF!+#REF!+#REF!+#REF!+#REF!+#REF!+#REF!+#REF!+#REF!+#REF!+#REF!+#REF!+#REF!+#REF!+#REF!+#REF!+#REF!+#REF!+#REF!+#REF!</f>
        <v>#REF!</v>
      </c>
    </row>
    <row r="11" ht="19.5" customHeight="1" spans="1:25">
      <c r="A11" s="79"/>
      <c r="Q11" s="135"/>
      <c r="U11" s="139" t="s">
        <v>651</v>
      </c>
      <c r="V11" s="139" t="s">
        <v>729</v>
      </c>
      <c r="W11" s="140">
        <v>19998</v>
      </c>
      <c r="X11" s="112">
        <f t="shared" ref="X11:X13" si="8">C11-W11</f>
        <v>-19998</v>
      </c>
      <c r="Y11" s="112">
        <f t="shared" ref="Y11:Y13" si="9">U11-A11</f>
        <v>232</v>
      </c>
    </row>
    <row r="12" ht="19.5" customHeight="1" spans="17:25">
      <c r="Q12" s="135"/>
      <c r="U12" s="139" t="s">
        <v>653</v>
      </c>
      <c r="V12" s="139" t="s">
        <v>730</v>
      </c>
      <c r="W12" s="140">
        <v>19998</v>
      </c>
      <c r="X12" s="112">
        <f t="shared" si="8"/>
        <v>-19998</v>
      </c>
      <c r="Y12" s="112">
        <f t="shared" si="9"/>
        <v>23203</v>
      </c>
    </row>
    <row r="13" ht="19.5" customHeight="1" spans="17:25">
      <c r="Q13" s="135"/>
      <c r="U13" s="139" t="s">
        <v>655</v>
      </c>
      <c r="V13" s="139" t="s">
        <v>731</v>
      </c>
      <c r="W13" s="140">
        <v>19998</v>
      </c>
      <c r="X13" s="112">
        <f t="shared" si="8"/>
        <v>-19998</v>
      </c>
      <c r="Y13" s="112">
        <f t="shared" si="9"/>
        <v>2320301</v>
      </c>
    </row>
    <row r="14" ht="19.5" customHeight="1" spans="17:17">
      <c r="Q14" s="135"/>
    </row>
    <row r="15" ht="19.5" customHeight="1" spans="17:17">
      <c r="Q15" s="135"/>
    </row>
    <row r="16" ht="19.5" customHeight="1" spans="17:17">
      <c r="Q16" s="135"/>
    </row>
    <row r="17" ht="19.5" customHeight="1" spans="17:17">
      <c r="Q17" s="135"/>
    </row>
    <row r="18" ht="19.5" customHeight="1" spans="17:17">
      <c r="Q18" s="135"/>
    </row>
    <row r="19" ht="19.5" customHeight="1" spans="17:17">
      <c r="Q19" s="135"/>
    </row>
    <row r="20" ht="19.5" customHeight="1" spans="17:17">
      <c r="Q20" s="135"/>
    </row>
    <row r="21" ht="19.5" customHeight="1" spans="17:17">
      <c r="Q21" s="135"/>
    </row>
    <row r="22" ht="19.5" customHeight="1" spans="17:17">
      <c r="Q22" s="135"/>
    </row>
    <row r="23" ht="19.5" customHeight="1" spans="17:17">
      <c r="Q23" s="135"/>
    </row>
    <row r="24" ht="19.5" customHeight="1" spans="17:17">
      <c r="Q24" s="135"/>
    </row>
    <row r="25" ht="19.5" customHeight="1" spans="17:17">
      <c r="Q25" s="135"/>
    </row>
    <row r="26" ht="19.5" customHeight="1" spans="17:17">
      <c r="Q26" s="135"/>
    </row>
  </sheetData>
  <mergeCells count="2">
    <mergeCell ref="A2:C2"/>
    <mergeCell ref="A10:B10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topLeftCell="A2" workbookViewId="0">
      <selection activeCell="A12" sqref="A12:B12"/>
    </sheetView>
  </sheetViews>
  <sheetFormatPr defaultColWidth="7" defaultRowHeight="14.4"/>
  <cols>
    <col min="1" max="2" width="37" style="79" customWidth="1"/>
    <col min="3" max="3" width="10.3703703703704" style="80" hidden="1" customWidth="1"/>
    <col min="4" max="4" width="9.62962962962963" style="81" hidden="1" customWidth="1"/>
    <col min="5" max="5" width="8.12962962962963" style="81" hidden="1" customWidth="1"/>
    <col min="6" max="6" width="9.62962962962963" style="82" hidden="1" customWidth="1"/>
    <col min="7" max="7" width="17.5" style="82" hidden="1" customWidth="1"/>
    <col min="8" max="8" width="12.5" style="83" hidden="1" customWidth="1"/>
    <col min="9" max="9" width="7" style="84" hidden="1" customWidth="1"/>
    <col min="10" max="11" width="7" style="81" hidden="1" customWidth="1"/>
    <col min="12" max="12" width="13.8703703703704" style="81" hidden="1" customWidth="1"/>
    <col min="13" max="13" width="7.87037037037037" style="81" hidden="1" customWidth="1"/>
    <col min="14" max="14" width="9.5" style="81" hidden="1" customWidth="1"/>
    <col min="15" max="15" width="6.87037037037037" style="81" hidden="1" customWidth="1"/>
    <col min="16" max="16" width="9" style="81" hidden="1" customWidth="1"/>
    <col min="17" max="17" width="5.87037037037037" style="81" hidden="1" customWidth="1"/>
    <col min="18" max="18" width="5.25" style="81" hidden="1" customWidth="1"/>
    <col min="19" max="19" width="6.5" style="81" hidden="1" customWidth="1"/>
    <col min="20" max="21" width="7" style="81" hidden="1" customWidth="1"/>
    <col min="22" max="22" width="10.6296296296296" style="81" hidden="1" customWidth="1"/>
    <col min="23" max="23" width="10.5" style="81" hidden="1" customWidth="1"/>
    <col min="24" max="24" width="7" style="81" hidden="1" customWidth="1"/>
    <col min="25" max="16384" width="7" style="81"/>
  </cols>
  <sheetData>
    <row r="1" ht="20" customHeight="1" spans="1:2">
      <c r="A1" s="85" t="s">
        <v>750</v>
      </c>
      <c r="B1" s="85"/>
    </row>
    <row r="2" ht="40" customHeight="1" spans="1:8">
      <c r="A2" s="86" t="s">
        <v>751</v>
      </c>
      <c r="B2" s="87"/>
      <c r="F2" s="81"/>
      <c r="G2" s="81"/>
      <c r="H2" s="81"/>
    </row>
    <row r="3" s="77" customFormat="1" ht="20" customHeight="1" spans="1:12">
      <c r="A3" s="88"/>
      <c r="B3" s="68" t="s">
        <v>2</v>
      </c>
      <c r="C3" s="89"/>
      <c r="D3" s="77">
        <v>12.11</v>
      </c>
      <c r="F3" s="77">
        <v>12.22</v>
      </c>
      <c r="I3" s="100"/>
      <c r="L3" s="77">
        <v>1.2</v>
      </c>
    </row>
    <row r="4" s="78" customFormat="1" ht="39.75" customHeight="1" spans="1:14">
      <c r="A4" s="90" t="s">
        <v>642</v>
      </c>
      <c r="B4" s="90" t="s">
        <v>4</v>
      </c>
      <c r="C4" s="91"/>
      <c r="F4" s="92" t="s">
        <v>55</v>
      </c>
      <c r="G4" s="92" t="s">
        <v>646</v>
      </c>
      <c r="H4" s="92" t="s">
        <v>25</v>
      </c>
      <c r="I4" s="101"/>
      <c r="L4" s="92" t="s">
        <v>55</v>
      </c>
      <c r="M4" s="102" t="s">
        <v>646</v>
      </c>
      <c r="N4" s="92" t="s">
        <v>25</v>
      </c>
    </row>
    <row r="5" ht="39.75" customHeight="1" spans="1:24">
      <c r="A5" s="93" t="s">
        <v>752</v>
      </c>
      <c r="B5" s="94">
        <v>0</v>
      </c>
      <c r="C5" s="95">
        <v>105429</v>
      </c>
      <c r="D5" s="96">
        <v>595734.14</v>
      </c>
      <c r="E5" s="81">
        <f>104401+13602</f>
        <v>118003</v>
      </c>
      <c r="F5" s="82" t="s">
        <v>648</v>
      </c>
      <c r="G5" s="82" t="s">
        <v>649</v>
      </c>
      <c r="H5" s="83">
        <v>596221.15</v>
      </c>
      <c r="I5" s="84" t="e">
        <f>F5-A5</f>
        <v>#VALUE!</v>
      </c>
      <c r="J5" s="97" t="e">
        <f>H5-#REF!</f>
        <v>#REF!</v>
      </c>
      <c r="K5" s="97">
        <v>75943</v>
      </c>
      <c r="L5" s="82" t="s">
        <v>648</v>
      </c>
      <c r="M5" s="82" t="s">
        <v>649</v>
      </c>
      <c r="N5" s="83">
        <v>643048.95</v>
      </c>
      <c r="O5" s="84" t="e">
        <f>L5-A5</f>
        <v>#VALUE!</v>
      </c>
      <c r="P5" s="97" t="e">
        <f>N5-#REF!</f>
        <v>#REF!</v>
      </c>
      <c r="R5" s="81">
        <v>717759</v>
      </c>
      <c r="T5" s="104" t="s">
        <v>648</v>
      </c>
      <c r="U5" s="104" t="s">
        <v>649</v>
      </c>
      <c r="V5" s="105">
        <v>659380.53</v>
      </c>
      <c r="W5" s="81" t="e">
        <f>#REF!-V5</f>
        <v>#REF!</v>
      </c>
      <c r="X5" s="81" t="e">
        <f>T5-A5</f>
        <v>#VALUE!</v>
      </c>
    </row>
    <row r="6" ht="39.75" customHeight="1" spans="1:22">
      <c r="A6" s="93" t="s">
        <v>753</v>
      </c>
      <c r="B6" s="94">
        <v>0</v>
      </c>
      <c r="C6" s="95"/>
      <c r="D6" s="96"/>
      <c r="J6" s="97"/>
      <c r="K6" s="97"/>
      <c r="L6" s="82"/>
      <c r="M6" s="82"/>
      <c r="N6" s="83"/>
      <c r="O6" s="84"/>
      <c r="P6" s="97"/>
      <c r="T6" s="104"/>
      <c r="U6" s="104"/>
      <c r="V6" s="105"/>
    </row>
    <row r="7" ht="39.75" customHeight="1" spans="1:22">
      <c r="A7" s="93" t="s">
        <v>754</v>
      </c>
      <c r="B7" s="94">
        <v>0</v>
      </c>
      <c r="C7" s="95"/>
      <c r="D7" s="96"/>
      <c r="J7" s="97"/>
      <c r="K7" s="97"/>
      <c r="L7" s="82"/>
      <c r="M7" s="82"/>
      <c r="N7" s="83"/>
      <c r="O7" s="84"/>
      <c r="P7" s="97"/>
      <c r="T7" s="104"/>
      <c r="U7" s="104"/>
      <c r="V7" s="105"/>
    </row>
    <row r="8" ht="39.75" customHeight="1" spans="1:22">
      <c r="A8" s="93" t="s">
        <v>755</v>
      </c>
      <c r="B8" s="94">
        <v>0</v>
      </c>
      <c r="C8" s="95"/>
      <c r="D8" s="96"/>
      <c r="J8" s="97"/>
      <c r="K8" s="97"/>
      <c r="L8" s="82"/>
      <c r="M8" s="82"/>
      <c r="N8" s="83"/>
      <c r="O8" s="84"/>
      <c r="P8" s="97"/>
      <c r="T8" s="104"/>
      <c r="U8" s="104"/>
      <c r="V8" s="105"/>
    </row>
    <row r="9" ht="39.75" customHeight="1" spans="1:22">
      <c r="A9" s="93" t="s">
        <v>756</v>
      </c>
      <c r="B9" s="94">
        <v>0</v>
      </c>
      <c r="C9" s="95"/>
      <c r="D9" s="96"/>
      <c r="J9" s="97"/>
      <c r="K9" s="97"/>
      <c r="L9" s="82"/>
      <c r="M9" s="82"/>
      <c r="N9" s="83"/>
      <c r="O9" s="84"/>
      <c r="P9" s="97"/>
      <c r="T9" s="104"/>
      <c r="U9" s="104"/>
      <c r="V9" s="105"/>
    </row>
    <row r="10" ht="39.75" customHeight="1" spans="1:22">
      <c r="A10" s="93" t="s">
        <v>757</v>
      </c>
      <c r="B10" s="94">
        <v>0</v>
      </c>
      <c r="C10" s="95"/>
      <c r="D10" s="97"/>
      <c r="J10" s="97"/>
      <c r="K10" s="97"/>
      <c r="L10" s="82"/>
      <c r="M10" s="82"/>
      <c r="N10" s="83"/>
      <c r="O10" s="84"/>
      <c r="P10" s="97"/>
      <c r="T10" s="104"/>
      <c r="U10" s="104"/>
      <c r="V10" s="105"/>
    </row>
    <row r="11" ht="39.75" customHeight="1" spans="1:23">
      <c r="A11" s="90" t="s">
        <v>25</v>
      </c>
      <c r="B11" s="94">
        <v>0</v>
      </c>
      <c r="F11" s="98" t="str">
        <f t="shared" ref="F11:H11" si="0">""</f>
        <v/>
      </c>
      <c r="G11" s="98" t="str">
        <f t="shared" si="0"/>
        <v/>
      </c>
      <c r="H11" s="98" t="str">
        <f t="shared" si="0"/>
        <v/>
      </c>
      <c r="L11" s="98" t="str">
        <f t="shared" ref="L11:N11" si="1">""</f>
        <v/>
      </c>
      <c r="M11" s="103" t="str">
        <f t="shared" si="1"/>
        <v/>
      </c>
      <c r="N11" s="98" t="str">
        <f t="shared" si="1"/>
        <v/>
      </c>
      <c r="V11" s="106" t="e">
        <f>V12+#REF!+#REF!+#REF!+#REF!+#REF!+#REF!+#REF!+#REF!+#REF!+#REF!+#REF!+#REF!+#REF!+#REF!+#REF!+#REF!+#REF!+#REF!+#REF!+#REF!</f>
        <v>#REF!</v>
      </c>
      <c r="W11" s="106" t="e">
        <f>W12+#REF!+#REF!+#REF!+#REF!+#REF!+#REF!+#REF!+#REF!+#REF!+#REF!+#REF!+#REF!+#REF!+#REF!+#REF!+#REF!+#REF!+#REF!+#REF!+#REF!</f>
        <v>#REF!</v>
      </c>
    </row>
    <row r="12" ht="19.5" customHeight="1" spans="1:24">
      <c r="A12" s="99" t="s">
        <v>758</v>
      </c>
      <c r="B12" s="99"/>
      <c r="P12" s="97"/>
      <c r="T12" s="104" t="s">
        <v>651</v>
      </c>
      <c r="U12" s="104" t="s">
        <v>652</v>
      </c>
      <c r="V12" s="105">
        <v>19998</v>
      </c>
      <c r="W12" s="81" t="e">
        <f>#REF!-V12</f>
        <v>#REF!</v>
      </c>
      <c r="X12" s="81" t="e">
        <f t="shared" ref="X12:X14" si="2">T12-A12</f>
        <v>#VALUE!</v>
      </c>
    </row>
    <row r="13" ht="19.5" customHeight="1" spans="16:24">
      <c r="P13" s="97"/>
      <c r="T13" s="104" t="s">
        <v>653</v>
      </c>
      <c r="U13" s="104" t="s">
        <v>654</v>
      </c>
      <c r="V13" s="105">
        <v>19998</v>
      </c>
      <c r="W13" s="81" t="e">
        <f>#REF!-V13</f>
        <v>#REF!</v>
      </c>
      <c r="X13" s="81">
        <f t="shared" si="2"/>
        <v>23203</v>
      </c>
    </row>
    <row r="14" ht="19.5" customHeight="1" spans="16:24">
      <c r="P14" s="97"/>
      <c r="T14" s="104" t="s">
        <v>655</v>
      </c>
      <c r="U14" s="104" t="s">
        <v>656</v>
      </c>
      <c r="V14" s="105">
        <v>19998</v>
      </c>
      <c r="W14" s="81" t="e">
        <f>#REF!-V14</f>
        <v>#REF!</v>
      </c>
      <c r="X14" s="81">
        <f t="shared" si="2"/>
        <v>2320301</v>
      </c>
    </row>
    <row r="15" ht="19.5" customHeight="1" spans="16:16">
      <c r="P15" s="97"/>
    </row>
    <row r="16" ht="19.5" customHeight="1" spans="1:16">
      <c r="A16" s="81"/>
      <c r="B16" s="81"/>
      <c r="C16" s="81"/>
      <c r="F16" s="81"/>
      <c r="G16" s="81"/>
      <c r="H16" s="81"/>
      <c r="I16" s="81"/>
      <c r="P16" s="97"/>
    </row>
    <row r="17" ht="19.5" customHeight="1" spans="1:16">
      <c r="A17" s="81"/>
      <c r="B17" s="81"/>
      <c r="C17" s="81"/>
      <c r="F17" s="81"/>
      <c r="G17" s="81"/>
      <c r="H17" s="81"/>
      <c r="I17" s="81"/>
      <c r="P17" s="97"/>
    </row>
    <row r="18" ht="19.5" customHeight="1" spans="1:16">
      <c r="A18" s="81"/>
      <c r="B18" s="81"/>
      <c r="C18" s="81"/>
      <c r="F18" s="81"/>
      <c r="G18" s="81"/>
      <c r="H18" s="81"/>
      <c r="I18" s="81"/>
      <c r="P18" s="97"/>
    </row>
    <row r="19" ht="19.5" customHeight="1" spans="1:16">
      <c r="A19" s="81"/>
      <c r="B19" s="81"/>
      <c r="C19" s="81"/>
      <c r="F19" s="81"/>
      <c r="G19" s="81"/>
      <c r="H19" s="81"/>
      <c r="I19" s="81"/>
      <c r="P19" s="97"/>
    </row>
    <row r="20" ht="19.5" customHeight="1" spans="1:16">
      <c r="A20" s="81"/>
      <c r="B20" s="81"/>
      <c r="C20" s="81"/>
      <c r="F20" s="81"/>
      <c r="G20" s="81"/>
      <c r="H20" s="81"/>
      <c r="I20" s="81"/>
      <c r="P20" s="97"/>
    </row>
    <row r="21" ht="19.5" customHeight="1" spans="1:16">
      <c r="A21" s="81"/>
      <c r="B21" s="81"/>
      <c r="C21" s="81"/>
      <c r="F21" s="81"/>
      <c r="G21" s="81"/>
      <c r="H21" s="81"/>
      <c r="I21" s="81"/>
      <c r="P21" s="97"/>
    </row>
    <row r="22" ht="19.5" customHeight="1" spans="1:16">
      <c r="A22" s="81"/>
      <c r="B22" s="81"/>
      <c r="C22" s="81"/>
      <c r="F22" s="81"/>
      <c r="G22" s="81"/>
      <c r="H22" s="81"/>
      <c r="I22" s="81"/>
      <c r="P22" s="97"/>
    </row>
    <row r="23" ht="19.5" customHeight="1" spans="1:16">
      <c r="A23" s="81"/>
      <c r="B23" s="81"/>
      <c r="C23" s="81"/>
      <c r="F23" s="81"/>
      <c r="G23" s="81"/>
      <c r="H23" s="81"/>
      <c r="I23" s="81"/>
      <c r="P23" s="97"/>
    </row>
    <row r="24" ht="19.5" customHeight="1" spans="1:16">
      <c r="A24" s="81"/>
      <c r="B24" s="81"/>
      <c r="C24" s="81"/>
      <c r="F24" s="81"/>
      <c r="G24" s="81"/>
      <c r="H24" s="81"/>
      <c r="I24" s="81"/>
      <c r="P24" s="97"/>
    </row>
    <row r="25" ht="19.5" customHeight="1" spans="1:16">
      <c r="A25" s="81"/>
      <c r="B25" s="81"/>
      <c r="C25" s="81"/>
      <c r="F25" s="81"/>
      <c r="G25" s="81"/>
      <c r="H25" s="81"/>
      <c r="I25" s="81"/>
      <c r="P25" s="97"/>
    </row>
    <row r="26" ht="19.5" customHeight="1" spans="1:16">
      <c r="A26" s="81"/>
      <c r="B26" s="81"/>
      <c r="C26" s="81"/>
      <c r="F26" s="81"/>
      <c r="G26" s="81"/>
      <c r="H26" s="81"/>
      <c r="I26" s="81"/>
      <c r="P26" s="97"/>
    </row>
    <row r="27" ht="19.5" customHeight="1" spans="1:16">
      <c r="A27" s="81"/>
      <c r="B27" s="81"/>
      <c r="C27" s="81"/>
      <c r="F27" s="81"/>
      <c r="G27" s="81"/>
      <c r="H27" s="81"/>
      <c r="I27" s="81"/>
      <c r="P27" s="97"/>
    </row>
  </sheetData>
  <mergeCells count="1">
    <mergeCell ref="A2:B2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5" sqref="A5"/>
    </sheetView>
  </sheetViews>
  <sheetFormatPr defaultColWidth="8.73148148148148" defaultRowHeight="15.6" outlineLevelCol="4"/>
  <cols>
    <col min="1" max="2" width="37.6296296296296" style="64" customWidth="1"/>
    <col min="3" max="3" width="8" style="64" customWidth="1"/>
    <col min="4" max="4" width="7.87037037037037" style="64" customWidth="1"/>
    <col min="5" max="5" width="8.5" style="64" hidden="1" customWidth="1"/>
    <col min="6" max="6" width="7.87037037037037" style="64" hidden="1" customWidth="1"/>
    <col min="7" max="254" width="7.87037037037037" style="64" customWidth="1"/>
    <col min="255" max="255" width="35.7592592592593" style="64" customWidth="1"/>
    <col min="256" max="16384" width="8.73148148148148" style="64" hidden="1"/>
  </cols>
  <sheetData>
    <row r="1" ht="20" customHeight="1" spans="1:2">
      <c r="A1" s="32" t="s">
        <v>759</v>
      </c>
      <c r="B1" s="65"/>
    </row>
    <row r="2" ht="40" customHeight="1" spans="1:2">
      <c r="A2" s="66" t="s">
        <v>760</v>
      </c>
      <c r="B2" s="66"/>
    </row>
    <row r="3" s="60" customFormat="1" ht="20" customHeight="1" spans="1:2">
      <c r="A3" s="67"/>
      <c r="B3" s="68" t="s">
        <v>2</v>
      </c>
    </row>
    <row r="4" s="61" customFormat="1" ht="53.25" customHeight="1" spans="1:3">
      <c r="A4" s="69" t="s">
        <v>716</v>
      </c>
      <c r="B4" s="70" t="s">
        <v>4</v>
      </c>
      <c r="C4" s="71"/>
    </row>
    <row r="5" s="61" customFormat="1" ht="53.25" customHeight="1" spans="1:3">
      <c r="A5" s="72" t="s">
        <v>717</v>
      </c>
      <c r="B5" s="72">
        <v>0</v>
      </c>
      <c r="C5" s="71"/>
    </row>
    <row r="6" s="62" customFormat="1" ht="53.25" customHeight="1" spans="1:5">
      <c r="A6" s="72" t="s">
        <v>717</v>
      </c>
      <c r="B6" s="72">
        <v>0</v>
      </c>
      <c r="C6" s="73"/>
      <c r="E6" s="62">
        <v>988753</v>
      </c>
    </row>
    <row r="7" s="62" customFormat="1" ht="53.25" customHeight="1" spans="1:5">
      <c r="A7" s="72" t="s">
        <v>717</v>
      </c>
      <c r="B7" s="72">
        <v>0</v>
      </c>
      <c r="C7" s="73"/>
      <c r="E7" s="62">
        <v>822672</v>
      </c>
    </row>
    <row r="8" s="63" customFormat="1" ht="53.25" customHeight="1" spans="1:3">
      <c r="A8" s="69" t="s">
        <v>25</v>
      </c>
      <c r="B8" s="74">
        <v>0</v>
      </c>
      <c r="C8" s="75"/>
    </row>
    <row r="9" ht="30" customHeight="1" spans="1:2">
      <c r="A9" s="76" t="s">
        <v>758</v>
      </c>
      <c r="B9" s="76"/>
    </row>
  </sheetData>
  <mergeCells count="1">
    <mergeCell ref="A9:B9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E9" sqref="E9"/>
    </sheetView>
  </sheetViews>
  <sheetFormatPr defaultColWidth="9.82407407407407" defaultRowHeight="15.6" outlineLevelCol="2"/>
  <cols>
    <col min="1" max="1" width="14.0462962962963" style="2" customWidth="1"/>
    <col min="2" max="2" width="45.8888888888889" style="2" customWidth="1"/>
    <col min="3" max="3" width="19.0925925925926" style="2" customWidth="1"/>
    <col min="4" max="16384" width="9.82407407407407" style="2"/>
  </cols>
  <sheetData>
    <row r="1" s="2" customFormat="1" ht="20" customHeight="1" spans="1:1">
      <c r="A1" s="42" t="s">
        <v>761</v>
      </c>
    </row>
    <row r="2" s="2" customFormat="1" ht="40" customHeight="1" spans="1:3">
      <c r="A2" s="4" t="s">
        <v>762</v>
      </c>
      <c r="B2" s="4"/>
      <c r="C2" s="4"/>
    </row>
    <row r="3" s="2" customFormat="1" ht="20" customHeight="1" spans="1:3">
      <c r="A3" s="54" t="s">
        <v>763</v>
      </c>
      <c r="B3" s="54"/>
      <c r="C3" s="54"/>
    </row>
    <row r="4" s="2" customFormat="1" ht="20" customHeight="1" spans="1:3">
      <c r="A4" s="46" t="s">
        <v>55</v>
      </c>
      <c r="B4" s="46" t="s">
        <v>612</v>
      </c>
      <c r="C4" s="46" t="s">
        <v>4</v>
      </c>
    </row>
    <row r="5" s="53" customFormat="1" ht="20" customHeight="1" spans="1:3">
      <c r="A5" s="55">
        <v>102</v>
      </c>
      <c r="B5" s="55" t="s">
        <v>764</v>
      </c>
      <c r="C5" s="48">
        <v>17394</v>
      </c>
    </row>
    <row r="6" s="53" customFormat="1" ht="20" customHeight="1" spans="1:3">
      <c r="A6" s="56">
        <v>10210</v>
      </c>
      <c r="B6" s="56" t="s">
        <v>765</v>
      </c>
      <c r="C6" s="48">
        <f>SUM(C7:C10)</f>
        <v>3962</v>
      </c>
    </row>
    <row r="7" s="2" customFormat="1" ht="20" customHeight="1" spans="1:3">
      <c r="A7" s="57">
        <v>1021001</v>
      </c>
      <c r="B7" s="57" t="s">
        <v>766</v>
      </c>
      <c r="C7" s="51">
        <v>1143</v>
      </c>
    </row>
    <row r="8" s="2" customFormat="1" ht="20" customHeight="1" spans="1:3">
      <c r="A8" s="57">
        <v>1021002</v>
      </c>
      <c r="B8" s="57" t="s">
        <v>767</v>
      </c>
      <c r="C8" s="51">
        <v>2698</v>
      </c>
    </row>
    <row r="9" s="2" customFormat="1" ht="20" customHeight="1" spans="1:3">
      <c r="A9" s="57">
        <v>1021003</v>
      </c>
      <c r="B9" s="57" t="s">
        <v>768</v>
      </c>
      <c r="C9" s="51">
        <v>98</v>
      </c>
    </row>
    <row r="10" s="2" customFormat="1" ht="20" customHeight="1" spans="1:3">
      <c r="A10" s="57">
        <v>1021099</v>
      </c>
      <c r="B10" s="57" t="s">
        <v>769</v>
      </c>
      <c r="C10" s="51">
        <v>23</v>
      </c>
    </row>
    <row r="11" s="53" customFormat="1" ht="20" customHeight="1" spans="1:3">
      <c r="A11" s="56">
        <v>10211</v>
      </c>
      <c r="B11" s="56" t="s">
        <v>770</v>
      </c>
      <c r="C11" s="48">
        <f>C12+C13+C14</f>
        <v>13432</v>
      </c>
    </row>
    <row r="12" s="2" customFormat="1" ht="20" customHeight="1" spans="1:3">
      <c r="A12" s="57">
        <v>1021101</v>
      </c>
      <c r="B12" s="57" t="s">
        <v>771</v>
      </c>
      <c r="C12" s="51">
        <v>8520</v>
      </c>
    </row>
    <row r="13" s="2" customFormat="1" ht="20" customHeight="1" spans="1:3">
      <c r="A13" s="57">
        <v>1021102</v>
      </c>
      <c r="B13" s="57" t="s">
        <v>772</v>
      </c>
      <c r="C13" s="51">
        <v>4891</v>
      </c>
    </row>
    <row r="14" s="2" customFormat="1" ht="20" customHeight="1" spans="1:3">
      <c r="A14" s="57">
        <v>1021103</v>
      </c>
      <c r="B14" s="57" t="s">
        <v>773</v>
      </c>
      <c r="C14" s="51">
        <v>21</v>
      </c>
    </row>
    <row r="15" s="53" customFormat="1" ht="20" customHeight="1" spans="1:3">
      <c r="A15" s="55">
        <v>110</v>
      </c>
      <c r="B15" s="55" t="s">
        <v>774</v>
      </c>
      <c r="C15" s="48">
        <f>C16</f>
        <v>568</v>
      </c>
    </row>
    <row r="16" s="53" customFormat="1" ht="20" customHeight="1" spans="1:3">
      <c r="A16" s="56">
        <v>11008</v>
      </c>
      <c r="B16" s="56" t="s">
        <v>775</v>
      </c>
      <c r="C16" s="48">
        <f>C17</f>
        <v>568</v>
      </c>
    </row>
    <row r="17" s="2" customFormat="1" ht="20" customHeight="1" spans="1:3">
      <c r="A17" s="57">
        <v>1100803</v>
      </c>
      <c r="B17" s="57" t="s">
        <v>776</v>
      </c>
      <c r="C17" s="51">
        <v>568</v>
      </c>
    </row>
    <row r="18" s="2" customFormat="1" ht="20" customHeight="1" spans="1:3">
      <c r="A18" s="58"/>
      <c r="B18" s="59" t="s">
        <v>709</v>
      </c>
      <c r="C18" s="48">
        <f>C5+C15</f>
        <v>17962</v>
      </c>
    </row>
    <row r="19" s="2" customFormat="1" ht="20" customHeight="1"/>
    <row r="20" s="2" customFormat="1" ht="20" customHeight="1"/>
  </sheetData>
  <mergeCells count="2">
    <mergeCell ref="A2:C2"/>
    <mergeCell ref="A3:C3"/>
  </mergeCells>
  <printOptions horizontalCentered="1"/>
  <pageMargins left="0.919444444444445" right="0.75" top="0.979166666666667" bottom="0.979166666666667" header="0.509027777777778" footer="0.509027777777778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E12" sqref="E12"/>
    </sheetView>
  </sheetViews>
  <sheetFormatPr defaultColWidth="9.82407407407407" defaultRowHeight="15.6" outlineLevelCol="2"/>
  <cols>
    <col min="1" max="1" width="16.5555555555556" style="2" customWidth="1"/>
    <col min="2" max="2" width="41.8888888888889" style="2" customWidth="1"/>
    <col min="3" max="3" width="18.9537037037037" style="2" customWidth="1"/>
    <col min="4" max="16384" width="9.82407407407407" style="2"/>
  </cols>
  <sheetData>
    <row r="1" s="2" customFormat="1" ht="20" customHeight="1" spans="1:1">
      <c r="A1" s="42" t="s">
        <v>777</v>
      </c>
    </row>
    <row r="2" s="2" customFormat="1" ht="40" customHeight="1" spans="1:3">
      <c r="A2" s="43" t="s">
        <v>778</v>
      </c>
      <c r="B2" s="43"/>
      <c r="C2" s="43"/>
    </row>
    <row r="3" s="41" customFormat="1" ht="20" customHeight="1" spans="1:3">
      <c r="A3" s="44"/>
      <c r="B3" s="44"/>
      <c r="C3" s="45" t="s">
        <v>2</v>
      </c>
    </row>
    <row r="4" s="2" customFormat="1" ht="20" customHeight="1" spans="1:3">
      <c r="A4" s="46" t="s">
        <v>55</v>
      </c>
      <c r="B4" s="46" t="s">
        <v>612</v>
      </c>
      <c r="C4" s="46" t="s">
        <v>4</v>
      </c>
    </row>
    <row r="5" s="2" customFormat="1" ht="20" customHeight="1" spans="1:3">
      <c r="A5" s="47">
        <v>209</v>
      </c>
      <c r="B5" s="47" t="s">
        <v>779</v>
      </c>
      <c r="C5" s="48">
        <v>17962</v>
      </c>
    </row>
    <row r="6" s="2" customFormat="1" ht="20" customHeight="1" spans="1:3">
      <c r="A6" s="49">
        <v>20910</v>
      </c>
      <c r="B6" s="49" t="s">
        <v>780</v>
      </c>
      <c r="C6" s="48">
        <f>C7+C8+C9</f>
        <v>3962</v>
      </c>
    </row>
    <row r="7" s="2" customFormat="1" ht="20" customHeight="1" spans="1:3">
      <c r="A7" s="50">
        <v>2091001</v>
      </c>
      <c r="B7" s="50" t="s">
        <v>781</v>
      </c>
      <c r="C7" s="51">
        <v>2608</v>
      </c>
    </row>
    <row r="8" s="2" customFormat="1" ht="20" customHeight="1" spans="1:3">
      <c r="A8" s="50">
        <v>2091002</v>
      </c>
      <c r="B8" s="50" t="s">
        <v>782</v>
      </c>
      <c r="C8" s="51">
        <v>1353</v>
      </c>
    </row>
    <row r="9" s="2" customFormat="1" ht="20" customHeight="1" spans="1:3">
      <c r="A9" s="50">
        <v>2091099</v>
      </c>
      <c r="B9" s="50" t="s">
        <v>783</v>
      </c>
      <c r="C9" s="51">
        <v>1</v>
      </c>
    </row>
    <row r="10" s="2" customFormat="1" ht="20" customHeight="1" spans="1:3">
      <c r="A10" s="49">
        <v>20911</v>
      </c>
      <c r="B10" s="49" t="s">
        <v>784</v>
      </c>
      <c r="C10" s="48">
        <f>C11</f>
        <v>14000</v>
      </c>
    </row>
    <row r="11" s="2" customFormat="1" ht="20" customHeight="1" spans="1:3">
      <c r="A11" s="50">
        <v>2091101</v>
      </c>
      <c r="B11" s="50" t="s">
        <v>781</v>
      </c>
      <c r="C11" s="51">
        <v>14000</v>
      </c>
    </row>
    <row r="12" s="2" customFormat="1" ht="20" customHeight="1" spans="1:3">
      <c r="A12" s="52"/>
      <c r="B12" s="51" t="s">
        <v>709</v>
      </c>
      <c r="C12" s="48">
        <f>C5</f>
        <v>17962</v>
      </c>
    </row>
    <row r="13" s="2" customFormat="1" ht="20" customHeight="1"/>
    <row r="14" s="2" customFormat="1" ht="20" customHeight="1"/>
    <row r="15" s="2" customFormat="1" ht="20" customHeight="1"/>
    <row r="16" s="2" customFormat="1" ht="20" customHeight="1"/>
  </sheetData>
  <mergeCells count="1">
    <mergeCell ref="A2:C2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D6" sqref="D6"/>
    </sheetView>
  </sheetViews>
  <sheetFormatPr defaultColWidth="9.4537037037037" defaultRowHeight="15.6" outlineLevelRow="5" outlineLevelCol="6"/>
  <cols>
    <col min="1" max="1" width="14.8981481481481" style="2" customWidth="1"/>
    <col min="2" max="7" width="19.1759259259259" style="2" customWidth="1"/>
    <col min="8" max="16384" width="9.4537037037037" style="2"/>
  </cols>
  <sheetData>
    <row r="1" spans="1:1">
      <c r="A1" s="1" t="s">
        <v>785</v>
      </c>
    </row>
    <row r="2" ht="55" customHeight="1" spans="1:7">
      <c r="A2" s="4" t="s">
        <v>786</v>
      </c>
      <c r="B2" s="38"/>
      <c r="C2" s="38"/>
      <c r="D2" s="38"/>
      <c r="E2" s="38"/>
      <c r="F2" s="38"/>
      <c r="G2" s="38"/>
    </row>
    <row r="3" ht="19" customHeight="1" spans="1:7">
      <c r="A3" s="39"/>
      <c r="B3" s="40"/>
      <c r="C3" s="40"/>
      <c r="D3" s="40"/>
      <c r="E3" s="40"/>
      <c r="F3" s="40"/>
      <c r="G3" s="14" t="s">
        <v>787</v>
      </c>
    </row>
    <row r="4" ht="53" customHeight="1" spans="1:7">
      <c r="A4" s="7" t="s">
        <v>788</v>
      </c>
      <c r="B4" s="7" t="s">
        <v>789</v>
      </c>
      <c r="C4" s="7"/>
      <c r="D4" s="7"/>
      <c r="E4" s="7" t="s">
        <v>790</v>
      </c>
      <c r="F4" s="7"/>
      <c r="G4" s="7"/>
    </row>
    <row r="5" ht="65" customHeight="1" spans="1:7">
      <c r="A5" s="9" t="s">
        <v>791</v>
      </c>
      <c r="B5" s="18" t="s">
        <v>25</v>
      </c>
      <c r="C5" s="18" t="s">
        <v>792</v>
      </c>
      <c r="D5" s="18" t="s">
        <v>793</v>
      </c>
      <c r="E5" s="18" t="s">
        <v>25</v>
      </c>
      <c r="F5" s="18" t="s">
        <v>792</v>
      </c>
      <c r="G5" s="18" t="s">
        <v>793</v>
      </c>
    </row>
    <row r="6" ht="60" customHeight="1" spans="1:7">
      <c r="A6" s="9"/>
      <c r="B6" s="10">
        <v>50.55</v>
      </c>
      <c r="C6" s="17">
        <v>12.86</v>
      </c>
      <c r="D6" s="17">
        <v>37.69</v>
      </c>
      <c r="E6" s="10">
        <v>47.53</v>
      </c>
      <c r="F6" s="17">
        <v>11.17</v>
      </c>
      <c r="G6" s="17">
        <v>36.36</v>
      </c>
    </row>
  </sheetData>
  <mergeCells count="4">
    <mergeCell ref="A2:G2"/>
    <mergeCell ref="B4:D4"/>
    <mergeCell ref="E4:G4"/>
    <mergeCell ref="A5:A6"/>
  </mergeCells>
  <pageMargins left="0.86875" right="0.3888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5"/>
  <sheetViews>
    <sheetView workbookViewId="0">
      <selection activeCell="A9" sqref="A9"/>
    </sheetView>
  </sheetViews>
  <sheetFormatPr defaultColWidth="7" defaultRowHeight="13.8" outlineLevelCol="4"/>
  <cols>
    <col min="1" max="1" width="38.0648148148148" style="109" customWidth="1"/>
    <col min="2" max="2" width="32.7314814814815" style="111" customWidth="1"/>
    <col min="3" max="16384" width="7" style="112"/>
  </cols>
  <sheetData>
    <row r="1" s="252" customFormat="1" ht="20" customHeight="1" spans="1:2">
      <c r="A1" s="85" t="s">
        <v>26</v>
      </c>
      <c r="B1" s="174"/>
    </row>
    <row r="2" s="252" customFormat="1" ht="40" customHeight="1" spans="1:2">
      <c r="A2" s="87" t="s">
        <v>27</v>
      </c>
      <c r="B2" s="175"/>
    </row>
    <row r="3" s="110" customFormat="1" ht="20" customHeight="1" spans="1:2">
      <c r="A3" s="79"/>
      <c r="B3" s="68" t="s">
        <v>2</v>
      </c>
    </row>
    <row r="4" s="110" customFormat="1" ht="30" customHeight="1" spans="1:2">
      <c r="A4" s="90" t="s">
        <v>3</v>
      </c>
      <c r="B4" s="119" t="s">
        <v>4</v>
      </c>
    </row>
    <row r="5" s="110" customFormat="1" ht="25" customHeight="1" spans="1:2">
      <c r="A5" s="145" t="s">
        <v>28</v>
      </c>
      <c r="B5" s="119">
        <f>SUM(B6:B27)</f>
        <v>190604</v>
      </c>
    </row>
    <row r="6" s="109" customFormat="1" ht="25" customHeight="1" spans="1:2">
      <c r="A6" s="253" t="s">
        <v>29</v>
      </c>
      <c r="B6" s="254">
        <v>22070</v>
      </c>
    </row>
    <row r="7" s="128" customFormat="1" ht="25" customHeight="1" spans="1:2">
      <c r="A7" s="253" t="s">
        <v>30</v>
      </c>
      <c r="B7" s="254">
        <v>96</v>
      </c>
    </row>
    <row r="8" s="132" customFormat="1" ht="25" customHeight="1" spans="1:2">
      <c r="A8" s="253" t="s">
        <v>31</v>
      </c>
      <c r="B8" s="254">
        <v>5108</v>
      </c>
    </row>
    <row r="9" s="110" customFormat="1" ht="25" customHeight="1" spans="1:2">
      <c r="A9" s="253" t="s">
        <v>32</v>
      </c>
      <c r="B9" s="254">
        <v>38811</v>
      </c>
    </row>
    <row r="10" s="110" customFormat="1" ht="25" customHeight="1" spans="1:2">
      <c r="A10" s="253" t="s">
        <v>33</v>
      </c>
      <c r="B10" s="254">
        <v>1627</v>
      </c>
    </row>
    <row r="11" s="110" customFormat="1" ht="25" customHeight="1" spans="1:2">
      <c r="A11" s="253" t="s">
        <v>34</v>
      </c>
      <c r="B11" s="254">
        <v>1227</v>
      </c>
    </row>
    <row r="12" s="110" customFormat="1" ht="25" customHeight="1" spans="1:2">
      <c r="A12" s="253" t="s">
        <v>35</v>
      </c>
      <c r="B12" s="254">
        <v>28275</v>
      </c>
    </row>
    <row r="13" s="110" customFormat="1" ht="25" customHeight="1" spans="1:2">
      <c r="A13" s="253" t="s">
        <v>36</v>
      </c>
      <c r="B13" s="254">
        <v>11881</v>
      </c>
    </row>
    <row r="14" s="110" customFormat="1" ht="25" customHeight="1" spans="1:2">
      <c r="A14" s="253" t="s">
        <v>37</v>
      </c>
      <c r="B14" s="254">
        <v>18262</v>
      </c>
    </row>
    <row r="15" s="110" customFormat="1" ht="25" customHeight="1" spans="1:2">
      <c r="A15" s="253" t="s">
        <v>38</v>
      </c>
      <c r="B15" s="254">
        <v>8360</v>
      </c>
    </row>
    <row r="16" s="110" customFormat="1" ht="25" customHeight="1" spans="1:2">
      <c r="A16" s="253" t="s">
        <v>39</v>
      </c>
      <c r="B16" s="254">
        <v>9976</v>
      </c>
    </row>
    <row r="17" s="252" customFormat="1" ht="25" customHeight="1" spans="1:2">
      <c r="A17" s="253" t="s">
        <v>40</v>
      </c>
      <c r="B17" s="254">
        <v>3439</v>
      </c>
    </row>
    <row r="18" s="252" customFormat="1" ht="25" customHeight="1" spans="1:2">
      <c r="A18" s="253" t="s">
        <v>41</v>
      </c>
      <c r="B18" s="254">
        <v>109</v>
      </c>
    </row>
    <row r="19" s="252" customFormat="1" ht="25" customHeight="1" spans="1:2">
      <c r="A19" s="253" t="s">
        <v>42</v>
      </c>
      <c r="B19" s="254">
        <v>90</v>
      </c>
    </row>
    <row r="20" s="252" customFormat="1" ht="25" customHeight="1" spans="1:2">
      <c r="A20" s="253" t="s">
        <v>43</v>
      </c>
      <c r="B20" s="254">
        <v>948</v>
      </c>
    </row>
    <row r="21" s="252" customFormat="1" ht="25" customHeight="1" spans="1:2">
      <c r="A21" s="253" t="s">
        <v>44</v>
      </c>
      <c r="B21" s="254">
        <v>5284</v>
      </c>
    </row>
    <row r="22" s="252" customFormat="1" ht="25" customHeight="1" spans="1:2">
      <c r="A22" s="253" t="s">
        <v>45</v>
      </c>
      <c r="B22" s="254">
        <v>68</v>
      </c>
    </row>
    <row r="23" s="252" customFormat="1" ht="25" customHeight="1" spans="1:2">
      <c r="A23" s="253" t="s">
        <v>46</v>
      </c>
      <c r="B23" s="254">
        <v>1437</v>
      </c>
    </row>
    <row r="24" s="252" customFormat="1" ht="25" customHeight="1" spans="1:2">
      <c r="A24" s="253" t="s">
        <v>47</v>
      </c>
      <c r="B24" s="254">
        <v>2500</v>
      </c>
    </row>
    <row r="25" s="252" customFormat="1" ht="25" customHeight="1" spans="1:2">
      <c r="A25" s="253" t="s">
        <v>48</v>
      </c>
      <c r="B25" s="255">
        <v>3502</v>
      </c>
    </row>
    <row r="26" s="110" customFormat="1" ht="25" customHeight="1" spans="1:2">
      <c r="A26" s="253" t="s">
        <v>49</v>
      </c>
      <c r="B26" s="255">
        <v>100</v>
      </c>
    </row>
    <row r="27" s="110" customFormat="1" ht="25" customHeight="1" spans="1:2">
      <c r="A27" s="253" t="s">
        <v>50</v>
      </c>
      <c r="B27" s="255">
        <v>27434</v>
      </c>
    </row>
    <row r="28" s="252" customFormat="1" ht="25" customHeight="1" spans="1:2">
      <c r="A28" s="145" t="s">
        <v>51</v>
      </c>
      <c r="B28" s="119">
        <v>0</v>
      </c>
    </row>
    <row r="29" s="252" customFormat="1" ht="30" customHeight="1" spans="1:2">
      <c r="A29" s="256" t="s">
        <v>25</v>
      </c>
      <c r="B29" s="257">
        <f>B5+B28</f>
        <v>190604</v>
      </c>
    </row>
    <row r="30" s="252" customFormat="1" ht="30" customHeight="1" spans="1:3">
      <c r="A30" s="258" t="s">
        <v>52</v>
      </c>
      <c r="B30" s="258"/>
      <c r="C30" s="259"/>
    </row>
    <row r="31" s="252" customFormat="1" ht="19.5" customHeight="1" spans="1:5">
      <c r="A31" s="109"/>
      <c r="B31" s="109"/>
      <c r="C31" s="109"/>
      <c r="E31" s="260"/>
    </row>
    <row r="32" s="252" customFormat="1" ht="19.5" customHeight="1"/>
    <row r="33" s="252" customFormat="1" ht="14.4"/>
    <row r="34" s="252" customFormat="1" ht="14.4"/>
    <row r="35" s="252" customFormat="1" ht="14.4"/>
    <row r="36" s="252" customFormat="1" ht="14.4"/>
    <row r="37" s="252" customFormat="1" ht="14.4"/>
    <row r="38" s="252" customFormat="1" ht="14.4"/>
    <row r="39" s="252" customFormat="1" ht="14.4"/>
    <row r="40" s="252" customFormat="1" ht="14.4"/>
    <row r="41" s="252" customFormat="1" ht="14.4"/>
    <row r="42" s="252" customFormat="1" ht="14.4"/>
    <row r="43" s="252" customFormat="1" ht="14.4"/>
    <row r="44" s="252" customFormat="1" ht="14.4"/>
    <row r="45" s="252" customFormat="1" ht="14.4"/>
    <row r="46" s="252" customFormat="1" ht="14.4"/>
    <row r="47" s="252" customFormat="1" ht="14.4"/>
    <row r="48" s="252" customFormat="1" ht="14.4"/>
    <row r="49" s="252" customFormat="1" ht="14.4"/>
    <row r="50" s="252" customFormat="1" ht="14.4"/>
    <row r="51" s="252" customFormat="1" ht="14.4"/>
    <row r="52" s="252" customFormat="1" ht="14.4"/>
    <row r="53" s="252" customFormat="1" ht="14.4"/>
    <row r="54" s="252" customFormat="1" ht="14.4"/>
    <row r="55" s="252" customFormat="1" ht="14.4"/>
    <row r="56" s="252" customFormat="1" ht="14.4"/>
    <row r="57" s="252" customFormat="1" ht="14.4"/>
    <row r="58" s="252" customFormat="1" ht="14.4"/>
    <row r="59" s="252" customFormat="1" ht="14.4"/>
    <row r="60" s="252" customFormat="1" ht="14.4"/>
    <row r="61" s="252" customFormat="1" ht="14.4"/>
    <row r="62" s="252" customFormat="1" ht="14.4"/>
    <row r="63" s="252" customFormat="1" ht="14.4"/>
    <row r="64" s="252" customFormat="1" ht="14.4"/>
    <row r="65" s="252" customFormat="1" ht="14.4"/>
    <row r="66" s="252" customFormat="1" ht="14.4"/>
    <row r="67" s="252" customFormat="1" ht="14.4"/>
    <row r="68" s="252" customFormat="1" ht="14.4"/>
    <row r="69" s="252" customFormat="1" ht="14.4"/>
    <row r="70" s="252" customFormat="1" ht="14.4"/>
    <row r="71" s="252" customFormat="1" ht="14.4"/>
    <row r="72" s="252" customFormat="1" ht="14.4"/>
    <row r="73" s="252" customFormat="1" ht="14.4"/>
    <row r="74" s="252" customFormat="1" ht="14.4"/>
    <row r="75" s="252" customFormat="1" ht="14.4"/>
    <row r="76" s="252" customFormat="1" ht="14.4"/>
    <row r="77" s="252" customFormat="1" ht="14.4"/>
    <row r="78" s="252" customFormat="1" ht="14.4"/>
    <row r="79" s="252" customFormat="1" ht="14.4"/>
    <row r="80" s="252" customFormat="1" ht="14.4"/>
    <row r="81" s="252" customFormat="1" ht="14.4"/>
    <row r="82" s="252" customFormat="1" ht="14.4"/>
    <row r="83" s="252" customFormat="1" ht="14.4"/>
    <row r="84" s="252" customFormat="1" ht="14.4"/>
    <row r="85" s="252" customFormat="1" ht="14.4"/>
    <row r="86" s="252" customFormat="1" ht="14.4"/>
    <row r="87" s="252" customFormat="1" ht="14.4"/>
    <row r="88" s="252" customFormat="1" ht="14.4"/>
    <row r="89" s="252" customFormat="1" ht="14.4"/>
    <row r="90" s="252" customFormat="1" ht="14.4"/>
    <row r="91" s="252" customFormat="1" ht="14.4"/>
    <row r="92" s="252" customFormat="1" ht="14.4"/>
    <row r="93" s="252" customFormat="1" ht="14.4"/>
    <row r="94" s="252" customFormat="1" ht="14.4"/>
    <row r="95" s="252" customFormat="1" ht="14.4"/>
    <row r="96" s="252" customFormat="1" ht="14.4"/>
    <row r="97" s="252" customFormat="1" ht="14.4"/>
    <row r="98" s="252" customFormat="1" ht="14.4"/>
    <row r="99" s="252" customFormat="1" ht="14.4"/>
    <row r="100" s="252" customFormat="1" ht="14.4"/>
    <row r="101" s="252" customFormat="1" ht="14.4"/>
    <row r="102" s="252" customFormat="1" ht="14.4"/>
    <row r="103" s="252" customFormat="1" ht="14.4"/>
    <row r="104" s="252" customFormat="1" ht="14.4"/>
    <row r="105" s="252" customFormat="1" ht="14.4"/>
    <row r="106" s="252" customFormat="1" ht="14.4"/>
    <row r="107" s="252" customFormat="1" ht="14.4"/>
    <row r="108" s="252" customFormat="1" ht="14.4"/>
    <row r="109" s="252" customFormat="1" ht="14.4"/>
    <row r="110" s="252" customFormat="1" ht="14.4"/>
    <row r="111" s="252" customFormat="1" ht="14.4"/>
    <row r="112" s="252" customFormat="1" ht="14.4"/>
    <row r="113" s="252" customFormat="1" ht="14.4"/>
    <row r="114" s="252" customFormat="1" ht="14.4"/>
    <row r="115" s="252" customFormat="1" ht="14.4"/>
    <row r="116" s="252" customFormat="1" ht="14.4"/>
    <row r="117" s="252" customFormat="1" ht="14.4"/>
    <row r="118" s="252" customFormat="1" ht="14.4"/>
    <row r="119" s="252" customFormat="1" ht="14.4"/>
    <row r="120" s="252" customFormat="1" ht="14.4"/>
    <row r="121" s="252" customFormat="1" ht="14.4"/>
    <row r="122" s="252" customFormat="1" ht="14.4"/>
    <row r="123" s="252" customFormat="1" ht="14.4"/>
    <row r="124" s="252" customFormat="1" ht="14.4"/>
    <row r="125" s="252" customFormat="1" ht="14.4"/>
    <row r="126" s="252" customFormat="1" ht="14.4"/>
    <row r="127" s="252" customFormat="1" ht="14.4"/>
    <row r="128" s="252" customFormat="1" ht="14.4"/>
    <row r="129" s="252" customFormat="1" ht="14.4"/>
    <row r="130" s="252" customFormat="1" ht="14.4"/>
    <row r="131" s="252" customFormat="1" ht="14.4"/>
    <row r="132" s="252" customFormat="1" ht="14.4"/>
    <row r="133" s="252" customFormat="1" ht="14.4"/>
    <row r="134" s="252" customFormat="1" ht="14.4"/>
    <row r="135" s="252" customFormat="1" ht="14.4"/>
    <row r="136" s="252" customFormat="1" ht="14.4"/>
    <row r="137" s="252" customFormat="1" ht="14.4"/>
    <row r="138" s="252" customFormat="1" ht="14.4"/>
    <row r="139" s="252" customFormat="1" ht="14.4"/>
    <row r="140" s="252" customFormat="1" ht="14.4"/>
    <row r="141" s="252" customFormat="1" ht="14.4"/>
    <row r="142" s="252" customFormat="1" ht="14.4"/>
    <row r="143" s="252" customFormat="1" ht="14.4"/>
    <row r="144" s="252" customFormat="1" ht="14.4"/>
    <row r="145" s="252" customFormat="1" ht="14.4"/>
    <row r="146" s="252" customFormat="1" ht="14.4"/>
    <row r="147" s="252" customFormat="1" ht="14.4"/>
    <row r="148" s="252" customFormat="1" ht="14.4"/>
    <row r="149" s="252" customFormat="1" ht="14.4"/>
    <row r="150" s="252" customFormat="1" ht="14.4"/>
    <row r="151" s="252" customFormat="1" ht="14.4"/>
    <row r="152" s="252" customFormat="1" ht="14.4"/>
    <row r="153" s="252" customFormat="1" ht="14.4"/>
    <row r="154" s="252" customFormat="1" ht="14.4"/>
    <row r="155" s="252" customFormat="1" ht="14.4"/>
    <row r="156" s="252" customFormat="1" ht="14.4"/>
    <row r="157" s="252" customFormat="1" ht="14.4"/>
    <row r="158" s="252" customFormat="1" ht="14.4"/>
    <row r="159" s="252" customFormat="1" ht="14.4"/>
    <row r="160" s="252" customFormat="1" ht="14.4"/>
    <row r="161" s="252" customFormat="1" ht="14.4"/>
    <row r="162" s="252" customFormat="1" ht="14.4"/>
    <row r="163" s="252" customFormat="1" ht="14.4"/>
    <row r="164" s="252" customFormat="1" ht="14.4"/>
    <row r="165" s="252" customFormat="1" ht="14.4"/>
    <row r="166" s="252" customFormat="1" ht="14.4"/>
    <row r="167" s="252" customFormat="1" ht="14.4"/>
    <row r="168" s="252" customFormat="1" ht="14.4"/>
    <row r="169" s="252" customFormat="1" ht="14.4"/>
    <row r="170" s="252" customFormat="1" ht="14.4"/>
    <row r="171" s="252" customFormat="1" ht="14.4"/>
    <row r="172" s="252" customFormat="1" ht="14.4"/>
    <row r="173" s="252" customFormat="1" ht="14.4"/>
    <row r="174" s="252" customFormat="1" ht="14.4"/>
    <row r="175" s="252" customFormat="1" ht="14.4"/>
    <row r="176" s="252" customFormat="1" ht="14.4"/>
    <row r="177" s="252" customFormat="1" ht="14.4"/>
    <row r="178" s="252" customFormat="1" ht="14.4"/>
    <row r="179" s="252" customFormat="1" ht="14.4"/>
    <row r="180" s="252" customFormat="1" ht="14.4"/>
    <row r="181" s="252" customFormat="1" ht="14.4"/>
    <row r="182" s="252" customFormat="1" ht="14.4"/>
    <row r="183" s="252" customFormat="1" ht="14.4"/>
    <row r="184" s="252" customFormat="1" ht="14.4"/>
    <row r="185" s="252" customFormat="1" ht="14.4"/>
    <row r="186" s="252" customFormat="1" ht="14.4"/>
    <row r="187" s="252" customFormat="1" ht="14.4"/>
    <row r="188" s="252" customFormat="1" ht="14.4"/>
    <row r="189" s="252" customFormat="1" ht="14.4"/>
    <row r="190" s="252" customFormat="1" ht="14.4"/>
    <row r="191" s="252" customFormat="1" ht="14.4"/>
    <row r="192" s="252" customFormat="1" ht="14.4"/>
    <row r="193" s="252" customFormat="1" ht="14.4"/>
    <row r="194" s="252" customFormat="1" ht="14.4"/>
    <row r="195" s="252" customFormat="1" ht="14.4"/>
    <row r="196" s="252" customFormat="1" ht="14.4"/>
    <row r="197" s="252" customFormat="1" ht="14.4"/>
    <row r="198" s="252" customFormat="1" ht="14.4"/>
    <row r="199" s="252" customFormat="1" ht="14.4"/>
    <row r="200" s="252" customFormat="1" ht="14.4"/>
    <row r="201" s="252" customFormat="1" ht="14.4"/>
    <row r="202" s="252" customFormat="1" ht="14.4"/>
    <row r="203" s="252" customFormat="1" ht="14.4"/>
    <row r="204" s="252" customFormat="1" ht="14.4"/>
    <row r="205" s="252" customFormat="1" ht="14.4"/>
    <row r="206" s="252" customFormat="1" ht="14.4"/>
    <row r="207" s="252" customFormat="1" ht="14.4"/>
    <row r="208" s="252" customFormat="1" ht="14.4"/>
    <row r="209" s="252" customFormat="1" ht="14.4"/>
    <row r="210" s="252" customFormat="1" ht="14.4"/>
    <row r="211" s="252" customFormat="1" ht="14.4"/>
    <row r="212" s="252" customFormat="1" ht="14.4"/>
    <row r="213" s="252" customFormat="1" ht="14.4"/>
    <row r="214" s="252" customFormat="1" ht="14.4"/>
    <row r="215" s="252" customFormat="1" ht="14.4"/>
    <row r="216" s="252" customFormat="1" ht="14.4"/>
    <row r="217" s="252" customFormat="1" ht="14.4"/>
    <row r="218" s="252" customFormat="1" ht="14.4"/>
    <row r="219" s="252" customFormat="1" ht="14.4"/>
    <row r="220" s="252" customFormat="1" ht="14.4"/>
    <row r="221" s="252" customFormat="1" ht="14.4"/>
    <row r="222" s="252" customFormat="1" ht="14.4"/>
    <row r="223" s="252" customFormat="1" ht="14.4"/>
    <row r="224" s="252" customFormat="1" ht="14.4"/>
    <row r="225" s="252" customFormat="1" ht="14.4"/>
    <row r="226" s="252" customFormat="1" ht="14.4"/>
    <row r="227" s="252" customFormat="1" ht="14.4"/>
    <row r="228" s="252" customFormat="1" ht="14.4"/>
    <row r="229" s="252" customFormat="1" ht="14.4"/>
    <row r="230" s="252" customFormat="1" ht="14.4"/>
    <row r="231" s="252" customFormat="1" ht="14.4"/>
    <row r="232" s="252" customFormat="1" ht="14.4"/>
    <row r="233" s="252" customFormat="1" ht="14.4"/>
    <row r="234" s="252" customFormat="1" ht="14.4"/>
    <row r="235" s="252" customFormat="1" ht="14.4"/>
    <row r="236" s="252" customFormat="1" ht="14.4"/>
    <row r="237" s="252" customFormat="1" ht="14.4"/>
    <row r="238" s="252" customFormat="1" ht="14.4"/>
    <row r="239" s="252" customFormat="1" ht="14.4"/>
    <row r="240" s="252" customFormat="1" ht="14.4"/>
    <row r="241" s="252" customFormat="1" ht="14.4"/>
    <row r="242" s="252" customFormat="1" ht="14.4"/>
    <row r="243" s="252" customFormat="1" ht="14.4"/>
    <row r="244" s="252" customFormat="1" ht="14.4"/>
    <row r="245" s="252" customFormat="1" ht="14.4"/>
    <row r="246" s="252" customFormat="1" ht="14.4"/>
    <row r="247" s="252" customFormat="1" ht="14.4"/>
    <row r="248" s="252" customFormat="1" ht="14.4"/>
    <row r="249" s="252" customFormat="1" ht="14.4"/>
    <row r="250" s="252" customFormat="1" ht="14.4"/>
    <row r="251" s="252" customFormat="1" ht="14.4"/>
    <row r="252" s="252" customFormat="1" ht="14.4"/>
    <row r="253" s="252" customFormat="1" ht="14.4"/>
    <row r="254" s="252" customFormat="1" ht="14.4"/>
    <row r="255" s="252" customFormat="1" ht="14.4"/>
  </sheetData>
  <mergeCells count="2">
    <mergeCell ref="A2:B2"/>
    <mergeCell ref="A30:B30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11" sqref="C11"/>
    </sheetView>
  </sheetViews>
  <sheetFormatPr defaultColWidth="7.87962962962963" defaultRowHeight="15.6" outlineLevelCol="2"/>
  <cols>
    <col min="1" max="1" width="50.787037037037" style="31" customWidth="1"/>
    <col min="2" max="2" width="17.787037037037" style="23" customWidth="1"/>
    <col min="3" max="3" width="18" style="22" customWidth="1"/>
    <col min="4" max="4" width="8" style="31"/>
    <col min="5" max="5" width="7.87962962962963" style="31"/>
    <col min="6" max="6" width="8.5" style="31" hidden="1" customWidth="1"/>
    <col min="7" max="7" width="7.87962962962963" style="31" hidden="1" customWidth="1"/>
    <col min="8" max="255" width="7.87962962962963" style="31"/>
    <col min="256" max="16384" width="35.7592592592593" style="31" customWidth="1"/>
  </cols>
  <sheetData>
    <row r="1" s="31" customFormat="1" ht="18" spans="1:3">
      <c r="A1" s="32" t="s">
        <v>794</v>
      </c>
      <c r="B1" s="25"/>
      <c r="C1" s="26"/>
    </row>
    <row r="2" s="31" customFormat="1" ht="22.2" spans="1:3">
      <c r="A2" s="33" t="s">
        <v>795</v>
      </c>
      <c r="B2" s="34"/>
      <c r="C2" s="34"/>
    </row>
    <row r="3" s="31" customFormat="1" spans="1:3">
      <c r="A3" s="35"/>
      <c r="B3" s="36"/>
      <c r="C3" s="37" t="s">
        <v>787</v>
      </c>
    </row>
    <row r="4" s="2" customFormat="1" ht="42.6" customHeight="1" spans="1:3">
      <c r="A4" s="7" t="s">
        <v>796</v>
      </c>
      <c r="B4" s="7" t="s">
        <v>4</v>
      </c>
      <c r="C4" s="7" t="s">
        <v>797</v>
      </c>
    </row>
    <row r="5" s="2" customFormat="1" ht="42.6" customHeight="1" spans="1:3">
      <c r="A5" s="16" t="s">
        <v>798</v>
      </c>
      <c r="B5" s="18">
        <v>11.31</v>
      </c>
      <c r="C5" s="18">
        <v>11.31</v>
      </c>
    </row>
    <row r="6" s="2" customFormat="1" ht="42.6" customHeight="1" spans="1:3">
      <c r="A6" s="16" t="s">
        <v>799</v>
      </c>
      <c r="B6" s="18">
        <v>12.86</v>
      </c>
      <c r="C6" s="18">
        <v>12.86</v>
      </c>
    </row>
    <row r="7" s="2" customFormat="1" ht="42.6" customHeight="1" spans="1:3">
      <c r="A7" s="16" t="s">
        <v>800</v>
      </c>
      <c r="B7" s="18">
        <v>0</v>
      </c>
      <c r="C7" s="18">
        <v>0</v>
      </c>
    </row>
    <row r="8" s="2" customFormat="1" ht="42.6" customHeight="1" spans="1:3">
      <c r="A8" s="16" t="s">
        <v>801</v>
      </c>
      <c r="B8" s="18">
        <v>11.17</v>
      </c>
      <c r="C8" s="18">
        <v>11.17</v>
      </c>
    </row>
    <row r="9" s="2" customFormat="1" ht="42.6" customHeight="1" spans="1:3">
      <c r="A9" s="16" t="s">
        <v>802</v>
      </c>
      <c r="B9" s="18">
        <v>11.17</v>
      </c>
      <c r="C9" s="18">
        <v>11.17</v>
      </c>
    </row>
    <row r="10" s="2" customFormat="1" ht="42.6" customHeight="1" spans="1:3">
      <c r="A10" s="16" t="s">
        <v>803</v>
      </c>
      <c r="B10" s="18">
        <v>0</v>
      </c>
      <c r="C10" s="18">
        <v>0</v>
      </c>
    </row>
    <row r="11" s="2" customFormat="1" ht="42.6" customHeight="1" spans="1:3">
      <c r="A11" s="16" t="s">
        <v>804</v>
      </c>
      <c r="B11" s="18">
        <v>11.17</v>
      </c>
      <c r="C11" s="18">
        <v>11.17</v>
      </c>
    </row>
    <row r="12" spans="2:2">
      <c r="B12" s="30"/>
    </row>
  </sheetData>
  <mergeCells count="1">
    <mergeCell ref="A2:C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12" sqref="B12"/>
    </sheetView>
  </sheetViews>
  <sheetFormatPr defaultColWidth="7.87962962962963" defaultRowHeight="15.6" outlineLevelCol="4"/>
  <cols>
    <col min="1" max="1" width="47.3703703703704" style="22" customWidth="1"/>
    <col min="2" max="2" width="19.5" style="23" customWidth="1"/>
    <col min="3" max="3" width="19.5" style="22" customWidth="1"/>
    <col min="4" max="4" width="11.8703703703704" style="22" customWidth="1"/>
    <col min="5" max="5" width="7.87962962962963" style="22"/>
    <col min="6" max="6" width="8.5" style="22" hidden="1" customWidth="1"/>
    <col min="7" max="7" width="7.87962962962963" style="22" hidden="1" customWidth="1"/>
    <col min="8" max="255" width="7.87962962962963" style="22"/>
    <col min="256" max="16384" width="35.7592592592593" style="22" customWidth="1"/>
  </cols>
  <sheetData>
    <row r="1" s="22" customFormat="1" ht="18" spans="1:3">
      <c r="A1" s="24" t="s">
        <v>805</v>
      </c>
      <c r="B1" s="25"/>
      <c r="C1" s="26"/>
    </row>
    <row r="2" s="22" customFormat="1" ht="22.2" spans="1:3">
      <c r="A2" s="27" t="s">
        <v>806</v>
      </c>
      <c r="B2" s="27"/>
      <c r="C2" s="27"/>
    </row>
    <row r="3" s="2" customFormat="1" spans="3:3">
      <c r="C3" s="14" t="s">
        <v>787</v>
      </c>
    </row>
    <row r="4" s="2" customFormat="1" ht="42.6" customHeight="1" spans="1:3">
      <c r="A4" s="7" t="s">
        <v>796</v>
      </c>
      <c r="B4" s="7" t="s">
        <v>4</v>
      </c>
      <c r="C4" s="7" t="s">
        <v>797</v>
      </c>
    </row>
    <row r="5" s="2" customFormat="1" ht="42.6" customHeight="1" spans="1:5">
      <c r="A5" s="16" t="s">
        <v>807</v>
      </c>
      <c r="B5" s="18">
        <v>21.7</v>
      </c>
      <c r="C5" s="18">
        <v>21.7</v>
      </c>
      <c r="D5" s="28"/>
      <c r="E5" s="29"/>
    </row>
    <row r="6" s="2" customFormat="1" ht="42.6" customHeight="1" spans="1:4">
      <c r="A6" s="16" t="s">
        <v>808</v>
      </c>
      <c r="B6" s="18">
        <v>37.69</v>
      </c>
      <c r="C6" s="18">
        <v>37.69</v>
      </c>
      <c r="D6" s="28"/>
    </row>
    <row r="7" s="2" customFormat="1" ht="42.6" customHeight="1" spans="1:3">
      <c r="A7" s="16" t="s">
        <v>809</v>
      </c>
      <c r="B7" s="18">
        <v>14.91</v>
      </c>
      <c r="C7" s="18">
        <v>14.91</v>
      </c>
    </row>
    <row r="8" s="2" customFormat="1" ht="42.6" customHeight="1" spans="1:3">
      <c r="A8" s="16" t="s">
        <v>810</v>
      </c>
      <c r="B8" s="18">
        <v>36.36</v>
      </c>
      <c r="C8" s="18">
        <v>36.36</v>
      </c>
    </row>
    <row r="9" s="2" customFormat="1" ht="42.6" customHeight="1" spans="1:3">
      <c r="A9" s="16" t="s">
        <v>811</v>
      </c>
      <c r="B9" s="18">
        <v>36.36</v>
      </c>
      <c r="C9" s="18">
        <v>36.36</v>
      </c>
    </row>
    <row r="10" s="2" customFormat="1" ht="42.6" customHeight="1" spans="1:3">
      <c r="A10" s="16" t="s">
        <v>812</v>
      </c>
      <c r="B10" s="18">
        <v>0</v>
      </c>
      <c r="C10" s="18">
        <v>0</v>
      </c>
    </row>
    <row r="11" s="2" customFormat="1" ht="42.6" customHeight="1" spans="1:3">
      <c r="A11" s="16" t="s">
        <v>813</v>
      </c>
      <c r="B11" s="18">
        <v>36.36</v>
      </c>
      <c r="C11" s="18">
        <v>36.36</v>
      </c>
    </row>
    <row r="12" spans="2:2">
      <c r="B12" s="30"/>
    </row>
  </sheetData>
  <mergeCells count="1">
    <mergeCell ref="A2:C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topLeftCell="A13" workbookViewId="0">
      <selection activeCell="B24" sqref="B24"/>
    </sheetView>
  </sheetViews>
  <sheetFormatPr defaultColWidth="9.82407407407407" defaultRowHeight="15.6" outlineLevelCol="1"/>
  <cols>
    <col min="1" max="1" width="49.7314814814815" style="2" customWidth="1"/>
    <col min="2" max="2" width="17" style="2" customWidth="1"/>
    <col min="3" max="16384" width="9.82407407407407" style="2"/>
  </cols>
  <sheetData>
    <row r="1" spans="1:1">
      <c r="A1" s="1" t="s">
        <v>814</v>
      </c>
    </row>
    <row r="2" ht="40" customHeight="1" spans="1:2">
      <c r="A2" s="19" t="s">
        <v>815</v>
      </c>
      <c r="B2" s="20"/>
    </row>
    <row r="3" spans="2:2">
      <c r="B3" s="14" t="s">
        <v>787</v>
      </c>
    </row>
    <row r="4" ht="28" customHeight="1" spans="1:2">
      <c r="A4" s="21" t="s">
        <v>3</v>
      </c>
      <c r="B4" s="21" t="s">
        <v>816</v>
      </c>
    </row>
    <row r="5" ht="28" customHeight="1" spans="1:2">
      <c r="A5" s="16" t="s">
        <v>817</v>
      </c>
      <c r="B5" s="17">
        <f>B6+B8</f>
        <v>16.99</v>
      </c>
    </row>
    <row r="6" ht="28" customHeight="1" spans="1:2">
      <c r="A6" s="16" t="s">
        <v>818</v>
      </c>
      <c r="B6" s="17">
        <v>0.23</v>
      </c>
    </row>
    <row r="7" ht="28" customHeight="1" spans="1:2">
      <c r="A7" s="16" t="s">
        <v>819</v>
      </c>
      <c r="B7" s="17">
        <v>0.23</v>
      </c>
    </row>
    <row r="8" ht="28" customHeight="1" spans="1:2">
      <c r="A8" s="16" t="s">
        <v>820</v>
      </c>
      <c r="B8" s="17">
        <v>16.76</v>
      </c>
    </row>
    <row r="9" ht="28" customHeight="1" spans="1:2">
      <c r="A9" s="16" t="s">
        <v>819</v>
      </c>
      <c r="B9" s="17">
        <v>12.35</v>
      </c>
    </row>
    <row r="10" ht="28" customHeight="1" spans="1:2">
      <c r="A10" s="16" t="s">
        <v>821</v>
      </c>
      <c r="B10" s="17">
        <v>2.31</v>
      </c>
    </row>
    <row r="11" ht="28" customHeight="1" spans="1:2">
      <c r="A11" s="16" t="s">
        <v>818</v>
      </c>
      <c r="B11" s="17">
        <v>0.36</v>
      </c>
    </row>
    <row r="12" ht="28" customHeight="1" spans="1:2">
      <c r="A12" s="16" t="s">
        <v>820</v>
      </c>
      <c r="B12" s="17">
        <v>1.95</v>
      </c>
    </row>
    <row r="13" ht="28" customHeight="1" spans="1:2">
      <c r="A13" s="16" t="s">
        <v>822</v>
      </c>
      <c r="B13" s="17">
        <f>B14+B15</f>
        <v>1.01</v>
      </c>
    </row>
    <row r="14" ht="28" customHeight="1" spans="1:2">
      <c r="A14" s="16" t="s">
        <v>818</v>
      </c>
      <c r="B14" s="17">
        <v>0.34</v>
      </c>
    </row>
    <row r="15" ht="28" customHeight="1" spans="1:2">
      <c r="A15" s="16" t="s">
        <v>820</v>
      </c>
      <c r="B15" s="17">
        <v>0.67</v>
      </c>
    </row>
    <row r="16" ht="28" customHeight="1" spans="1:2">
      <c r="A16" s="16" t="s">
        <v>823</v>
      </c>
      <c r="B16" s="17">
        <v>0.45</v>
      </c>
    </row>
    <row r="17" ht="28" customHeight="1" spans="1:2">
      <c r="A17" s="16" t="s">
        <v>818</v>
      </c>
      <c r="B17" s="17">
        <v>0</v>
      </c>
    </row>
    <row r="18" ht="28" customHeight="1" spans="1:2">
      <c r="A18" s="16" t="s">
        <v>824</v>
      </c>
      <c r="B18" s="17">
        <v>0</v>
      </c>
    </row>
    <row r="19" ht="28" customHeight="1" spans="1:2">
      <c r="A19" s="16" t="s">
        <v>825</v>
      </c>
      <c r="B19" s="17">
        <v>0</v>
      </c>
    </row>
    <row r="20" ht="28" customHeight="1" spans="1:2">
      <c r="A20" s="16" t="s">
        <v>820</v>
      </c>
      <c r="B20" s="17">
        <v>0.45</v>
      </c>
    </row>
    <row r="21" ht="28" customHeight="1" spans="1:2">
      <c r="A21" s="16" t="s">
        <v>824</v>
      </c>
      <c r="B21" s="17">
        <v>0.41</v>
      </c>
    </row>
    <row r="22" ht="28" customHeight="1" spans="1:2">
      <c r="A22" s="16" t="s">
        <v>825</v>
      </c>
      <c r="B22" s="17">
        <v>0.04</v>
      </c>
    </row>
    <row r="23" ht="28" customHeight="1" spans="1:2">
      <c r="A23" s="16" t="s">
        <v>826</v>
      </c>
      <c r="B23" s="17">
        <v>1.29</v>
      </c>
    </row>
    <row r="24" ht="28" customHeight="1" spans="1:2">
      <c r="A24" s="16" t="s">
        <v>818</v>
      </c>
      <c r="B24" s="17">
        <v>0.33</v>
      </c>
    </row>
    <row r="25" ht="28" customHeight="1" spans="1:2">
      <c r="A25" s="16" t="s">
        <v>820</v>
      </c>
      <c r="B25" s="17">
        <v>0.96</v>
      </c>
    </row>
  </sheetData>
  <printOptions horizontalCentered="1"/>
  <pageMargins left="0.75" right="0.75" top="1" bottom="1" header="0.509027777777778" footer="0.509027777777778"/>
  <pageSetup paperSize="9" orientation="portrait" horizont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view="pageBreakPreview" zoomScaleNormal="100" workbookViewId="0">
      <selection activeCell="E10" sqref="E10"/>
    </sheetView>
  </sheetViews>
  <sheetFormatPr defaultColWidth="9.82407407407407" defaultRowHeight="15.6" outlineLevelCol="1"/>
  <cols>
    <col min="1" max="1" width="52" style="2" customWidth="1"/>
    <col min="2" max="2" width="23.6388888888889" style="2" customWidth="1"/>
    <col min="3" max="16384" width="9.82407407407407" style="2"/>
  </cols>
  <sheetData>
    <row r="1" spans="1:1">
      <c r="A1" s="1" t="s">
        <v>827</v>
      </c>
    </row>
    <row r="2" ht="41" customHeight="1" spans="1:2">
      <c r="A2" s="15" t="s">
        <v>828</v>
      </c>
      <c r="B2" s="15"/>
    </row>
    <row r="3" spans="2:2">
      <c r="B3" s="14" t="s">
        <v>787</v>
      </c>
    </row>
    <row r="4" ht="30" customHeight="1" spans="1:2">
      <c r="A4" s="7" t="s">
        <v>3</v>
      </c>
      <c r="B4" s="7" t="s">
        <v>816</v>
      </c>
    </row>
    <row r="5" ht="30" customHeight="1" spans="1:2">
      <c r="A5" s="16" t="s">
        <v>829</v>
      </c>
      <c r="B5" s="10">
        <f>B6+B7</f>
        <v>50.55</v>
      </c>
    </row>
    <row r="6" ht="30" customHeight="1" spans="1:2">
      <c r="A6" s="16" t="s">
        <v>830</v>
      </c>
      <c r="B6" s="17">
        <v>12.86</v>
      </c>
    </row>
    <row r="7" ht="30" customHeight="1" spans="1:2">
      <c r="A7" s="16" t="s">
        <v>831</v>
      </c>
      <c r="B7" s="17">
        <v>37.69</v>
      </c>
    </row>
    <row r="8" ht="30" customHeight="1" spans="1:2">
      <c r="A8" s="16" t="s">
        <v>832</v>
      </c>
      <c r="B8" s="18">
        <v>0</v>
      </c>
    </row>
    <row r="9" ht="30" customHeight="1" spans="1:2">
      <c r="A9" s="16" t="s">
        <v>830</v>
      </c>
      <c r="B9" s="17">
        <v>0</v>
      </c>
    </row>
    <row r="10" ht="30" customHeight="1" spans="1:2">
      <c r="A10" s="16" t="s">
        <v>831</v>
      </c>
      <c r="B10" s="17">
        <v>0</v>
      </c>
    </row>
  </sheetData>
  <mergeCells count="1">
    <mergeCell ref="A2:B2"/>
  </mergeCells>
  <printOptions horizontalCentered="1"/>
  <pageMargins left="0.75" right="0.75" top="1" bottom="1" header="0.509027777777778" footer="0.509027777777778"/>
  <pageSetup paperSize="9" scale="99" orientation="portrait" horizont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2" sqref="A2:E2"/>
    </sheetView>
  </sheetViews>
  <sheetFormatPr defaultColWidth="9.82407407407407" defaultRowHeight="15.6" outlineLevelRow="6" outlineLevelCol="4"/>
  <cols>
    <col min="1" max="1" width="7.5462962962963" style="2" customWidth="1"/>
    <col min="2" max="2" width="36.1759259259259" style="2" customWidth="1"/>
    <col min="3" max="3" width="16.9074074074074" style="2" customWidth="1"/>
    <col min="4" max="5" width="10.9074074074074" style="2" customWidth="1"/>
    <col min="6" max="16384" width="9.82407407407407" style="2"/>
  </cols>
  <sheetData>
    <row r="1" spans="1:1">
      <c r="A1" s="1" t="s">
        <v>833</v>
      </c>
    </row>
    <row r="2" ht="41" customHeight="1" spans="1:5">
      <c r="A2" s="4" t="s">
        <v>834</v>
      </c>
      <c r="B2" s="4"/>
      <c r="C2" s="4"/>
      <c r="D2" s="4"/>
      <c r="E2" s="4"/>
    </row>
    <row r="3" ht="20" customHeight="1" spans="4:5">
      <c r="D3" s="13"/>
      <c r="E3" s="14" t="s">
        <v>787</v>
      </c>
    </row>
    <row r="4" ht="30" customHeight="1" spans="1:5">
      <c r="A4" s="7" t="s">
        <v>835</v>
      </c>
      <c r="B4" s="7" t="s">
        <v>716</v>
      </c>
      <c r="C4" s="7" t="s">
        <v>836</v>
      </c>
      <c r="D4" s="7" t="s">
        <v>837</v>
      </c>
      <c r="E4" s="7" t="s">
        <v>838</v>
      </c>
    </row>
    <row r="5" ht="30" customHeight="1" spans="1:5">
      <c r="A5" s="9"/>
      <c r="B5" s="9"/>
      <c r="C5" s="9"/>
      <c r="D5" s="9"/>
      <c r="E5" s="9"/>
    </row>
    <row r="6" ht="30" customHeight="1" spans="1:5">
      <c r="A6" s="9"/>
      <c r="B6" s="9"/>
      <c r="C6" s="9"/>
      <c r="D6" s="9"/>
      <c r="E6" s="9"/>
    </row>
    <row r="7" s="1" customFormat="1" ht="14.4" spans="1:1">
      <c r="A7" s="1" t="s">
        <v>839</v>
      </c>
    </row>
  </sheetData>
  <mergeCells count="1">
    <mergeCell ref="A2:E2"/>
  </mergeCells>
  <printOptions horizontalCentered="1"/>
  <pageMargins left="0.75" right="0.75" top="1" bottom="1" header="0.509027777777778" footer="0.509027777777778"/>
  <pageSetup paperSize="9" orientation="portrait" horizont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topLeftCell="A4" workbookViewId="0">
      <selection activeCell="B5" sqref="B5"/>
    </sheetView>
  </sheetViews>
  <sheetFormatPr defaultColWidth="9.4537037037037" defaultRowHeight="15.6" outlineLevelCol="1"/>
  <cols>
    <col min="1" max="1" width="26.4537037037037" style="2" customWidth="1"/>
    <col min="2" max="2" width="55.5462962962963" style="3" customWidth="1"/>
    <col min="3" max="3" width="52.1759259259259" style="2" customWidth="1"/>
    <col min="4" max="16384" width="9.4537037037037" style="2"/>
  </cols>
  <sheetData>
    <row r="1" spans="1:1">
      <c r="A1" s="1" t="s">
        <v>840</v>
      </c>
    </row>
    <row r="2" ht="45" customHeight="1" spans="1:2">
      <c r="A2" s="4" t="s">
        <v>841</v>
      </c>
      <c r="B2" s="5"/>
    </row>
    <row r="3" spans="2:2">
      <c r="B3" s="6" t="s">
        <v>787</v>
      </c>
    </row>
    <row r="4" ht="35" customHeight="1" spans="1:2">
      <c r="A4" s="7" t="s">
        <v>842</v>
      </c>
      <c r="B4" s="8" t="s">
        <v>843</v>
      </c>
    </row>
    <row r="5" ht="35" customHeight="1" spans="1:2">
      <c r="A5" s="9" t="s">
        <v>25</v>
      </c>
      <c r="B5" s="10">
        <f>SUM(B6:B17)</f>
        <v>0.41</v>
      </c>
    </row>
    <row r="6" ht="35" customHeight="1" spans="1:2">
      <c r="A6" s="9" t="s">
        <v>844</v>
      </c>
      <c r="B6" s="10">
        <v>0</v>
      </c>
    </row>
    <row r="7" ht="35" customHeight="1" spans="1:2">
      <c r="A7" s="9" t="s">
        <v>845</v>
      </c>
      <c r="B7" s="10">
        <v>0</v>
      </c>
    </row>
    <row r="8" ht="35" customHeight="1" spans="1:2">
      <c r="A8" s="9" t="s">
        <v>846</v>
      </c>
      <c r="B8" s="10">
        <v>0</v>
      </c>
    </row>
    <row r="9" ht="35" customHeight="1" spans="1:2">
      <c r="A9" s="9" t="s">
        <v>847</v>
      </c>
      <c r="B9" s="10">
        <v>0</v>
      </c>
    </row>
    <row r="10" ht="35" customHeight="1" spans="1:2">
      <c r="A10" s="9" t="s">
        <v>848</v>
      </c>
      <c r="B10" s="10">
        <v>0</v>
      </c>
    </row>
    <row r="11" ht="35" customHeight="1" spans="1:2">
      <c r="A11" s="9" t="s">
        <v>849</v>
      </c>
      <c r="B11" s="10">
        <v>0.41</v>
      </c>
    </row>
    <row r="12" ht="35" customHeight="1" spans="1:2">
      <c r="A12" s="9" t="s">
        <v>850</v>
      </c>
      <c r="B12" s="10">
        <v>0</v>
      </c>
    </row>
    <row r="13" ht="35" customHeight="1" spans="1:2">
      <c r="A13" s="9" t="s">
        <v>851</v>
      </c>
      <c r="B13" s="10">
        <v>0</v>
      </c>
    </row>
    <row r="14" ht="35" customHeight="1" spans="1:2">
      <c r="A14" s="9" t="s">
        <v>852</v>
      </c>
      <c r="B14" s="10">
        <v>0</v>
      </c>
    </row>
    <row r="15" ht="35" customHeight="1" spans="1:2">
      <c r="A15" s="9" t="s">
        <v>853</v>
      </c>
      <c r="B15" s="10">
        <v>0</v>
      </c>
    </row>
    <row r="16" ht="35" customHeight="1" spans="1:2">
      <c r="A16" s="9" t="s">
        <v>854</v>
      </c>
      <c r="B16" s="10">
        <v>0</v>
      </c>
    </row>
    <row r="17" ht="35" customHeight="1" spans="1:2">
      <c r="A17" s="9" t="s">
        <v>855</v>
      </c>
      <c r="B17" s="10">
        <v>0</v>
      </c>
    </row>
    <row r="18" s="1" customFormat="1" ht="34" customHeight="1" spans="1:2">
      <c r="A18" s="11"/>
      <c r="B18" s="12"/>
    </row>
  </sheetData>
  <mergeCells count="1">
    <mergeCell ref="A2:B2"/>
  </mergeCells>
  <printOptions horizontalCentered="1"/>
  <pageMargins left="0.75" right="0.75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2"/>
  <sheetViews>
    <sheetView workbookViewId="0">
      <selection activeCell="G4" sqref="G4"/>
    </sheetView>
  </sheetViews>
  <sheetFormatPr defaultColWidth="7" defaultRowHeight="12" outlineLevelCol="2"/>
  <cols>
    <col min="1" max="1" width="13.5" style="81" customWidth="1"/>
    <col min="2" max="2" width="51.6666666666667" style="81" customWidth="1"/>
    <col min="3" max="3" width="11.5555555555556" style="235" customWidth="1"/>
    <col min="4" max="16384" width="7" style="81"/>
  </cols>
  <sheetData>
    <row r="1" ht="20" customHeight="1" spans="1:2">
      <c r="A1" s="24" t="s">
        <v>53</v>
      </c>
      <c r="B1" s="80"/>
    </row>
    <row r="2" ht="40" customHeight="1" spans="1:3">
      <c r="A2" s="87" t="s">
        <v>54</v>
      </c>
      <c r="B2" s="87"/>
      <c r="C2" s="236"/>
    </row>
    <row r="3" s="80" customFormat="1" ht="20" customHeight="1" spans="1:3">
      <c r="A3" s="79"/>
      <c r="C3" s="235"/>
    </row>
    <row r="4" s="80" customFormat="1" ht="39" customHeight="1" spans="1:3">
      <c r="A4" s="237" t="s">
        <v>55</v>
      </c>
      <c r="B4" s="46" t="s">
        <v>3</v>
      </c>
      <c r="C4" s="238" t="s">
        <v>4</v>
      </c>
    </row>
    <row r="5" s="233" customFormat="1" ht="15" customHeight="1" spans="1:3">
      <c r="A5" s="239"/>
      <c r="B5" s="240" t="s">
        <v>56</v>
      </c>
      <c r="C5" s="241">
        <v>190604</v>
      </c>
    </row>
    <row r="6" s="234" customFormat="1" ht="15" customHeight="1" spans="1:3">
      <c r="A6" s="242">
        <v>201</v>
      </c>
      <c r="B6" s="243" t="s">
        <v>29</v>
      </c>
      <c r="C6" s="244">
        <f>C7+C17+C26+C35+C42+C49+C58+C62+C68+C75+C82+C84+C87+C89+C92+C98+C103+C110+C115+C119+C126+C131+C136+C150+C154+C158</f>
        <v>22070</v>
      </c>
    </row>
    <row r="7" s="173" customFormat="1" ht="15" customHeight="1" spans="1:3">
      <c r="A7" s="245">
        <v>20101</v>
      </c>
      <c r="B7" s="246" t="s">
        <v>57</v>
      </c>
      <c r="C7" s="244">
        <f>SUM(C8:C16)</f>
        <v>639</v>
      </c>
    </row>
    <row r="8" s="80" customFormat="1" ht="15" customHeight="1" spans="1:3">
      <c r="A8" s="247">
        <v>2010101</v>
      </c>
      <c r="B8" s="247" t="s">
        <v>58</v>
      </c>
      <c r="C8" s="244">
        <v>561</v>
      </c>
    </row>
    <row r="9" s="80" customFormat="1" ht="15" customHeight="1" spans="1:3">
      <c r="A9" s="247">
        <v>2010102</v>
      </c>
      <c r="B9" s="247" t="s">
        <v>59</v>
      </c>
      <c r="C9" s="244"/>
    </row>
    <row r="10" s="80" customFormat="1" ht="15" customHeight="1" spans="1:3">
      <c r="A10" s="247">
        <v>2010103</v>
      </c>
      <c r="B10" s="247" t="s">
        <v>60</v>
      </c>
      <c r="C10" s="244"/>
    </row>
    <row r="11" s="91" customFormat="1" ht="15" customHeight="1" spans="1:3">
      <c r="A11" s="247">
        <v>2010104</v>
      </c>
      <c r="B11" s="247" t="s">
        <v>61</v>
      </c>
      <c r="C11" s="244">
        <v>30</v>
      </c>
    </row>
    <row r="12" s="80" customFormat="1" ht="15" customHeight="1" spans="1:3">
      <c r="A12" s="247">
        <v>2010105</v>
      </c>
      <c r="B12" s="247" t="s">
        <v>62</v>
      </c>
      <c r="C12" s="244"/>
    </row>
    <row r="13" s="80" customFormat="1" ht="15" customHeight="1" spans="1:3">
      <c r="A13" s="247">
        <v>2010106</v>
      </c>
      <c r="B13" s="247" t="s">
        <v>63</v>
      </c>
      <c r="C13" s="244"/>
    </row>
    <row r="14" s="78" customFormat="1" ht="15" customHeight="1" spans="1:3">
      <c r="A14" s="247">
        <v>2010108</v>
      </c>
      <c r="B14" s="247" t="s">
        <v>64</v>
      </c>
      <c r="C14" s="244">
        <v>17</v>
      </c>
    </row>
    <row r="15" ht="15" customHeight="1" spans="1:3">
      <c r="A15" s="247">
        <v>2010150</v>
      </c>
      <c r="B15" s="247" t="s">
        <v>65</v>
      </c>
      <c r="C15" s="244"/>
    </row>
    <row r="16" ht="15" customHeight="1" spans="1:3">
      <c r="A16" s="247">
        <v>2010199</v>
      </c>
      <c r="B16" s="247" t="s">
        <v>66</v>
      </c>
      <c r="C16" s="244">
        <v>31</v>
      </c>
    </row>
    <row r="17" ht="15" customHeight="1" spans="1:3">
      <c r="A17" s="245">
        <v>20102</v>
      </c>
      <c r="B17" s="246" t="s">
        <v>67</v>
      </c>
      <c r="C17" s="244">
        <f>SUM(C18:C25)</f>
        <v>526</v>
      </c>
    </row>
    <row r="18" ht="15" customHeight="1" spans="1:3">
      <c r="A18" s="247">
        <v>2010201</v>
      </c>
      <c r="B18" s="248" t="s">
        <v>58</v>
      </c>
      <c r="C18" s="244">
        <v>479</v>
      </c>
    </row>
    <row r="19" s="78" customFormat="1" ht="15" customHeight="1" spans="1:3">
      <c r="A19" s="247">
        <v>2010202</v>
      </c>
      <c r="B19" s="248" t="s">
        <v>59</v>
      </c>
      <c r="C19" s="244"/>
    </row>
    <row r="20" ht="15" customHeight="1" spans="1:3">
      <c r="A20" s="247">
        <v>2010203</v>
      </c>
      <c r="B20" s="248" t="s">
        <v>60</v>
      </c>
      <c r="C20" s="244"/>
    </row>
    <row r="21" ht="15" customHeight="1" spans="1:3">
      <c r="A21" s="247">
        <v>2010204</v>
      </c>
      <c r="B21" s="248" t="s">
        <v>68</v>
      </c>
      <c r="C21" s="244">
        <v>30</v>
      </c>
    </row>
    <row r="22" s="78" customFormat="1" ht="15" customHeight="1" spans="1:3">
      <c r="A22" s="247">
        <v>2010205</v>
      </c>
      <c r="B22" s="248" t="s">
        <v>69</v>
      </c>
      <c r="C22" s="244">
        <v>17</v>
      </c>
    </row>
    <row r="23" ht="15" customHeight="1" spans="1:3">
      <c r="A23" s="247">
        <v>2010206</v>
      </c>
      <c r="B23" s="248" t="s">
        <v>70</v>
      </c>
      <c r="C23" s="244"/>
    </row>
    <row r="24" s="78" customFormat="1" ht="15" customHeight="1" spans="1:3">
      <c r="A24" s="247">
        <v>2010250</v>
      </c>
      <c r="B24" s="248" t="s">
        <v>65</v>
      </c>
      <c r="C24" s="244"/>
    </row>
    <row r="25" ht="15" customHeight="1" spans="1:3">
      <c r="A25" s="247">
        <v>2010299</v>
      </c>
      <c r="B25" s="248" t="s">
        <v>71</v>
      </c>
      <c r="C25" s="244"/>
    </row>
    <row r="26" ht="15" customHeight="1" spans="1:3">
      <c r="A26" s="245">
        <v>20103</v>
      </c>
      <c r="B26" s="246" t="s">
        <v>72</v>
      </c>
      <c r="C26" s="244">
        <f>SUM(C27:C34)</f>
        <v>7263</v>
      </c>
    </row>
    <row r="27" ht="15" customHeight="1" spans="1:3">
      <c r="A27" s="247">
        <v>2010301</v>
      </c>
      <c r="B27" s="248" t="s">
        <v>58</v>
      </c>
      <c r="C27" s="244">
        <v>4376</v>
      </c>
    </row>
    <row r="28" ht="15" customHeight="1" spans="1:3">
      <c r="A28" s="247">
        <v>2010302</v>
      </c>
      <c r="B28" s="248" t="s">
        <v>59</v>
      </c>
      <c r="C28" s="244">
        <v>665</v>
      </c>
    </row>
    <row r="29" ht="15" customHeight="1" spans="1:3">
      <c r="A29" s="247">
        <v>2010303</v>
      </c>
      <c r="B29" s="248" t="s">
        <v>60</v>
      </c>
      <c r="C29" s="244">
        <v>1232</v>
      </c>
    </row>
    <row r="30" s="78" customFormat="1" ht="15" customHeight="1" spans="1:3">
      <c r="A30" s="247">
        <v>2010305</v>
      </c>
      <c r="B30" s="248" t="s">
        <v>73</v>
      </c>
      <c r="C30" s="244">
        <v>15</v>
      </c>
    </row>
    <row r="31" ht="15" customHeight="1" spans="1:3">
      <c r="A31" s="247">
        <v>2010306</v>
      </c>
      <c r="B31" s="248" t="s">
        <v>74</v>
      </c>
      <c r="C31" s="244">
        <v>800</v>
      </c>
    </row>
    <row r="32" s="78" customFormat="1" ht="15" customHeight="1" spans="1:3">
      <c r="A32" s="247">
        <v>2010309</v>
      </c>
      <c r="B32" s="248" t="s">
        <v>75</v>
      </c>
      <c r="C32" s="244"/>
    </row>
    <row r="33" ht="15" customHeight="1" spans="1:3">
      <c r="A33" s="247">
        <v>2010350</v>
      </c>
      <c r="B33" s="248" t="s">
        <v>65</v>
      </c>
      <c r="C33" s="244"/>
    </row>
    <row r="34" s="78" customFormat="1" ht="15" customHeight="1" spans="1:3">
      <c r="A34" s="247">
        <v>2010399</v>
      </c>
      <c r="B34" s="248" t="s">
        <v>76</v>
      </c>
      <c r="C34" s="244">
        <v>175</v>
      </c>
    </row>
    <row r="35" ht="15" customHeight="1" spans="1:3">
      <c r="A35" s="245">
        <v>20104</v>
      </c>
      <c r="B35" s="246" t="s">
        <v>77</v>
      </c>
      <c r="C35" s="244">
        <f>SUM(C36:C41)</f>
        <v>522</v>
      </c>
    </row>
    <row r="36" ht="15" customHeight="1" spans="1:3">
      <c r="A36" s="247">
        <v>2010401</v>
      </c>
      <c r="B36" s="248" t="s">
        <v>58</v>
      </c>
      <c r="C36" s="244">
        <v>296</v>
      </c>
    </row>
    <row r="37" ht="15" customHeight="1" spans="1:3">
      <c r="A37" s="247">
        <v>2010402</v>
      </c>
      <c r="B37" s="248" t="s">
        <v>59</v>
      </c>
      <c r="C37" s="244"/>
    </row>
    <row r="38" s="78" customFormat="1" ht="15" customHeight="1" spans="1:3">
      <c r="A38" s="247">
        <v>2010405</v>
      </c>
      <c r="B38" s="248" t="s">
        <v>78</v>
      </c>
      <c r="C38" s="244"/>
    </row>
    <row r="39" ht="15" customHeight="1" spans="1:3">
      <c r="A39" s="247">
        <v>2010408</v>
      </c>
      <c r="B39" s="248" t="s">
        <v>79</v>
      </c>
      <c r="C39" s="244"/>
    </row>
    <row r="40" s="78" customFormat="1" ht="15" customHeight="1" spans="1:3">
      <c r="A40" s="247">
        <v>2010450</v>
      </c>
      <c r="B40" s="248" t="s">
        <v>65</v>
      </c>
      <c r="C40" s="244"/>
    </row>
    <row r="41" ht="15" customHeight="1" spans="1:3">
      <c r="A41" s="247">
        <v>2010499</v>
      </c>
      <c r="B41" s="248" t="s">
        <v>80</v>
      </c>
      <c r="C41" s="244">
        <v>226</v>
      </c>
    </row>
    <row r="42" s="78" customFormat="1" ht="15" customHeight="1" spans="1:3">
      <c r="A42" s="245">
        <v>20105</v>
      </c>
      <c r="B42" s="246" t="s">
        <v>81</v>
      </c>
      <c r="C42" s="244">
        <f>SUM(C43:C48)</f>
        <v>276</v>
      </c>
    </row>
    <row r="43" ht="15" customHeight="1" spans="1:3">
      <c r="A43" s="247">
        <v>2010501</v>
      </c>
      <c r="B43" s="248" t="s">
        <v>58</v>
      </c>
      <c r="C43" s="244">
        <v>177</v>
      </c>
    </row>
    <row r="44" s="78" customFormat="1" ht="15" customHeight="1" spans="1:3">
      <c r="A44" s="247">
        <v>2010505</v>
      </c>
      <c r="B44" s="248" t="s">
        <v>82</v>
      </c>
      <c r="C44" s="244">
        <v>34</v>
      </c>
    </row>
    <row r="45" ht="15" customHeight="1" spans="1:3">
      <c r="A45" s="247">
        <v>2010506</v>
      </c>
      <c r="B45" s="248" t="s">
        <v>83</v>
      </c>
      <c r="C45" s="244"/>
    </row>
    <row r="46" s="78" customFormat="1" ht="15" customHeight="1" spans="1:3">
      <c r="A46" s="247">
        <v>2010507</v>
      </c>
      <c r="B46" s="248" t="s">
        <v>84</v>
      </c>
      <c r="C46" s="244">
        <v>55</v>
      </c>
    </row>
    <row r="47" ht="15" customHeight="1" spans="1:3">
      <c r="A47" s="247">
        <v>2010508</v>
      </c>
      <c r="B47" s="248" t="s">
        <v>85</v>
      </c>
      <c r="C47" s="244">
        <v>10</v>
      </c>
    </row>
    <row r="48" s="78" customFormat="1" ht="15" customHeight="1" spans="1:3">
      <c r="A48" s="247">
        <v>2010550</v>
      </c>
      <c r="B48" s="248" t="s">
        <v>65</v>
      </c>
      <c r="C48" s="244"/>
    </row>
    <row r="49" ht="15" customHeight="1" spans="1:3">
      <c r="A49" s="245">
        <v>20106</v>
      </c>
      <c r="B49" s="246" t="s">
        <v>86</v>
      </c>
      <c r="C49" s="244">
        <f>SUM(C50:C57)</f>
        <v>1116</v>
      </c>
    </row>
    <row r="50" s="78" customFormat="1" ht="15" customHeight="1" spans="1:3">
      <c r="A50" s="247">
        <v>2010601</v>
      </c>
      <c r="B50" s="248" t="s">
        <v>58</v>
      </c>
      <c r="C50" s="244">
        <v>766</v>
      </c>
    </row>
    <row r="51" ht="15" customHeight="1" spans="1:3">
      <c r="A51" s="247">
        <v>2010602</v>
      </c>
      <c r="B51" s="248" t="s">
        <v>59</v>
      </c>
      <c r="C51" s="244"/>
    </row>
    <row r="52" s="78" customFormat="1" ht="15" customHeight="1" spans="1:3">
      <c r="A52" s="247">
        <v>2010603</v>
      </c>
      <c r="B52" s="248" t="s">
        <v>60</v>
      </c>
      <c r="C52" s="244"/>
    </row>
    <row r="53" ht="15" customHeight="1" spans="1:3">
      <c r="A53" s="247">
        <v>2010604</v>
      </c>
      <c r="B53" s="248" t="s">
        <v>87</v>
      </c>
      <c r="C53" s="244"/>
    </row>
    <row r="54" s="78" customFormat="1" ht="15" customHeight="1" spans="1:3">
      <c r="A54" s="247">
        <v>2010605</v>
      </c>
      <c r="B54" s="248" t="s">
        <v>88</v>
      </c>
      <c r="C54" s="244"/>
    </row>
    <row r="55" ht="15" customHeight="1" spans="1:3">
      <c r="A55" s="247">
        <v>2010608</v>
      </c>
      <c r="B55" s="248" t="s">
        <v>89</v>
      </c>
      <c r="C55" s="244">
        <v>272</v>
      </c>
    </row>
    <row r="56" s="78" customFormat="1" ht="15" customHeight="1" spans="1:3">
      <c r="A56" s="247">
        <v>2010650</v>
      </c>
      <c r="B56" s="248" t="s">
        <v>65</v>
      </c>
      <c r="C56" s="244"/>
    </row>
    <row r="57" ht="15" customHeight="1" spans="1:3">
      <c r="A57" s="247">
        <v>2010699</v>
      </c>
      <c r="B57" s="248" t="s">
        <v>90</v>
      </c>
      <c r="C57" s="244">
        <v>78</v>
      </c>
    </row>
    <row r="58" s="78" customFormat="1" ht="15" customHeight="1" spans="1:3">
      <c r="A58" s="245">
        <v>20107</v>
      </c>
      <c r="B58" s="246" t="s">
        <v>91</v>
      </c>
      <c r="C58" s="244">
        <f>SUM(C59:C61)</f>
        <v>1295</v>
      </c>
    </row>
    <row r="59" ht="15" customHeight="1" spans="1:3">
      <c r="A59" s="247">
        <v>2010701</v>
      </c>
      <c r="B59" s="248" t="s">
        <v>58</v>
      </c>
      <c r="C59" s="244"/>
    </row>
    <row r="60" s="78" customFormat="1" ht="15" customHeight="1" spans="1:3">
      <c r="A60" s="247">
        <v>2010710</v>
      </c>
      <c r="B60" s="248" t="s">
        <v>92</v>
      </c>
      <c r="C60" s="244">
        <v>1295</v>
      </c>
    </row>
    <row r="61" s="78" customFormat="1" ht="15" customHeight="1" spans="1:3">
      <c r="A61" s="247">
        <v>2010799</v>
      </c>
      <c r="B61" s="248" t="s">
        <v>93</v>
      </c>
      <c r="C61" s="244"/>
    </row>
    <row r="62" ht="15" customHeight="1" spans="1:3">
      <c r="A62" s="245">
        <v>20108</v>
      </c>
      <c r="B62" s="246" t="s">
        <v>94</v>
      </c>
      <c r="C62" s="244">
        <f>SUM(C63:C67)</f>
        <v>378</v>
      </c>
    </row>
    <row r="63" s="78" customFormat="1" ht="15" customHeight="1" spans="1:3">
      <c r="A63" s="247">
        <v>2010801</v>
      </c>
      <c r="B63" s="248" t="s">
        <v>58</v>
      </c>
      <c r="C63" s="244">
        <v>258</v>
      </c>
    </row>
    <row r="64" s="78" customFormat="1" ht="15" customHeight="1" spans="1:3">
      <c r="A64" s="247">
        <v>2010802</v>
      </c>
      <c r="B64" s="248" t="s">
        <v>59</v>
      </c>
      <c r="C64" s="244"/>
    </row>
    <row r="65" ht="15" customHeight="1" spans="1:3">
      <c r="A65" s="247">
        <v>2010804</v>
      </c>
      <c r="B65" s="248" t="s">
        <v>95</v>
      </c>
      <c r="C65" s="244">
        <v>120</v>
      </c>
    </row>
    <row r="66" ht="15" customHeight="1" spans="1:3">
      <c r="A66" s="247">
        <v>2010806</v>
      </c>
      <c r="B66" s="248" t="s">
        <v>96</v>
      </c>
      <c r="C66" s="244"/>
    </row>
    <row r="67" s="78" customFormat="1" ht="15" customHeight="1" spans="1:3">
      <c r="A67" s="247">
        <v>2010850</v>
      </c>
      <c r="B67" s="248" t="s">
        <v>65</v>
      </c>
      <c r="C67" s="244"/>
    </row>
    <row r="68" ht="15" customHeight="1" spans="1:3">
      <c r="A68" s="245">
        <v>20111</v>
      </c>
      <c r="B68" s="246" t="s">
        <v>97</v>
      </c>
      <c r="C68" s="244">
        <f>SUM(C69:C74)</f>
        <v>1094</v>
      </c>
    </row>
    <row r="69" s="78" customFormat="1" ht="15" customHeight="1" spans="1:3">
      <c r="A69" s="247">
        <v>2011101</v>
      </c>
      <c r="B69" s="248" t="s">
        <v>58</v>
      </c>
      <c r="C69" s="244">
        <v>896</v>
      </c>
    </row>
    <row r="70" ht="15" customHeight="1" spans="1:3">
      <c r="A70" s="247">
        <v>2011102</v>
      </c>
      <c r="B70" s="248" t="s">
        <v>59</v>
      </c>
      <c r="C70" s="244">
        <v>63</v>
      </c>
    </row>
    <row r="71" s="78" customFormat="1" ht="15" customHeight="1" spans="1:3">
      <c r="A71" s="247">
        <v>2011104</v>
      </c>
      <c r="B71" s="248" t="s">
        <v>98</v>
      </c>
      <c r="C71" s="244">
        <v>50</v>
      </c>
    </row>
    <row r="72" ht="15" customHeight="1" spans="1:3">
      <c r="A72" s="247">
        <v>2011106</v>
      </c>
      <c r="B72" s="248" t="s">
        <v>99</v>
      </c>
      <c r="C72" s="244"/>
    </row>
    <row r="73" ht="15" customHeight="1" spans="1:3">
      <c r="A73" s="247">
        <v>2011150</v>
      </c>
      <c r="B73" s="248" t="s">
        <v>65</v>
      </c>
      <c r="C73" s="244"/>
    </row>
    <row r="74" ht="15" customHeight="1" spans="1:3">
      <c r="A74" s="247">
        <v>2011199</v>
      </c>
      <c r="B74" s="248" t="s">
        <v>100</v>
      </c>
      <c r="C74" s="244">
        <v>85</v>
      </c>
    </row>
    <row r="75" s="78" customFormat="1" ht="15" customHeight="1" spans="1:3">
      <c r="A75" s="245">
        <v>20113</v>
      </c>
      <c r="B75" s="246" t="s">
        <v>101</v>
      </c>
      <c r="C75" s="244">
        <f>SUM(C76:C81)</f>
        <v>433</v>
      </c>
    </row>
    <row r="76" s="78" customFormat="1" ht="15" customHeight="1" spans="1:3">
      <c r="A76" s="247">
        <v>2011301</v>
      </c>
      <c r="B76" s="248" t="s">
        <v>58</v>
      </c>
      <c r="C76" s="244">
        <v>210</v>
      </c>
    </row>
    <row r="77" ht="15" customHeight="1" spans="1:3">
      <c r="A77" s="247">
        <v>2011302</v>
      </c>
      <c r="B77" s="248" t="s">
        <v>59</v>
      </c>
      <c r="C77" s="244"/>
    </row>
    <row r="78" s="78" customFormat="1" ht="15" customHeight="1" spans="1:3">
      <c r="A78" s="247">
        <v>2011307</v>
      </c>
      <c r="B78" s="248" t="s">
        <v>102</v>
      </c>
      <c r="C78" s="244">
        <v>26</v>
      </c>
    </row>
    <row r="79" ht="15" customHeight="1" spans="1:3">
      <c r="A79" s="247">
        <v>2011308</v>
      </c>
      <c r="B79" s="248" t="s">
        <v>103</v>
      </c>
      <c r="C79" s="244">
        <v>197</v>
      </c>
    </row>
    <row r="80" ht="15" customHeight="1" spans="1:3">
      <c r="A80" s="247">
        <v>2011350</v>
      </c>
      <c r="B80" s="248" t="s">
        <v>65</v>
      </c>
      <c r="C80" s="244"/>
    </row>
    <row r="81" ht="15" customHeight="1" spans="1:3">
      <c r="A81" s="247">
        <v>2011399</v>
      </c>
      <c r="B81" s="248" t="s">
        <v>104</v>
      </c>
      <c r="C81" s="244"/>
    </row>
    <row r="82" ht="15" customHeight="1" spans="1:3">
      <c r="A82" s="245">
        <v>20114</v>
      </c>
      <c r="B82" s="246" t="s">
        <v>105</v>
      </c>
      <c r="C82" s="244">
        <f>SUM(C83)</f>
        <v>0</v>
      </c>
    </row>
    <row r="83" s="78" customFormat="1" ht="15" customHeight="1" spans="1:3">
      <c r="A83" s="247">
        <v>2011409</v>
      </c>
      <c r="B83" s="248" t="s">
        <v>106</v>
      </c>
      <c r="C83" s="244"/>
    </row>
    <row r="84" s="78" customFormat="1" ht="15" customHeight="1" spans="1:3">
      <c r="A84" s="245">
        <v>20123</v>
      </c>
      <c r="B84" s="246" t="s">
        <v>107</v>
      </c>
      <c r="C84" s="244">
        <f>SUM(C85:C86)</f>
        <v>0</v>
      </c>
    </row>
    <row r="85" ht="15" customHeight="1" spans="1:3">
      <c r="A85" s="247">
        <v>2012301</v>
      </c>
      <c r="B85" s="248" t="s">
        <v>58</v>
      </c>
      <c r="C85" s="244"/>
    </row>
    <row r="86" s="78" customFormat="1" ht="15" customHeight="1" spans="1:3">
      <c r="A86" s="247">
        <v>2012304</v>
      </c>
      <c r="B86" s="248" t="s">
        <v>108</v>
      </c>
      <c r="C86" s="244"/>
    </row>
    <row r="87" s="78" customFormat="1" ht="15" customHeight="1" spans="1:3">
      <c r="A87" s="245">
        <v>20125</v>
      </c>
      <c r="B87" s="246" t="s">
        <v>109</v>
      </c>
      <c r="C87" s="244">
        <f>SUM(C88)</f>
        <v>5</v>
      </c>
    </row>
    <row r="88" ht="15" customHeight="1" spans="1:3">
      <c r="A88" s="247">
        <v>2012599</v>
      </c>
      <c r="B88" s="248" t="s">
        <v>110</v>
      </c>
      <c r="C88" s="244">
        <v>5</v>
      </c>
    </row>
    <row r="89" ht="15" customHeight="1" spans="1:3">
      <c r="A89" s="245">
        <v>20126</v>
      </c>
      <c r="B89" s="246" t="s">
        <v>111</v>
      </c>
      <c r="C89" s="244">
        <f>SUM(C90:C91)</f>
        <v>99</v>
      </c>
    </row>
    <row r="90" ht="15" customHeight="1" spans="1:3">
      <c r="A90" s="247">
        <v>2012601</v>
      </c>
      <c r="B90" s="248" t="s">
        <v>58</v>
      </c>
      <c r="C90" s="244">
        <v>74</v>
      </c>
    </row>
    <row r="91" s="78" customFormat="1" ht="15" customHeight="1" spans="1:3">
      <c r="A91" s="247">
        <v>2012604</v>
      </c>
      <c r="B91" s="248" t="s">
        <v>112</v>
      </c>
      <c r="C91" s="244">
        <v>25</v>
      </c>
    </row>
    <row r="92" ht="15" customHeight="1" spans="1:3">
      <c r="A92" s="245">
        <v>20128</v>
      </c>
      <c r="B92" s="246" t="s">
        <v>113</v>
      </c>
      <c r="C92" s="244">
        <f>SUM(C93:C97)</f>
        <v>13</v>
      </c>
    </row>
    <row r="93" s="78" customFormat="1" ht="15" customHeight="1" spans="1:3">
      <c r="A93" s="247">
        <v>2012801</v>
      </c>
      <c r="B93" s="248" t="s">
        <v>58</v>
      </c>
      <c r="C93" s="244"/>
    </row>
    <row r="94" ht="15" customHeight="1" spans="1:3">
      <c r="A94" s="247">
        <v>2012802</v>
      </c>
      <c r="B94" s="248" t="s">
        <v>59</v>
      </c>
      <c r="C94" s="244">
        <v>8</v>
      </c>
    </row>
    <row r="95" s="78" customFormat="1" ht="15" customHeight="1" spans="1:3">
      <c r="A95" s="247">
        <v>2012804</v>
      </c>
      <c r="B95" s="248" t="s">
        <v>70</v>
      </c>
      <c r="C95" s="244"/>
    </row>
    <row r="96" s="78" customFormat="1" ht="15" customHeight="1" spans="1:3">
      <c r="A96" s="247">
        <v>2012850</v>
      </c>
      <c r="B96" s="248" t="s">
        <v>65</v>
      </c>
      <c r="C96" s="244"/>
    </row>
    <row r="97" ht="15" customHeight="1" spans="1:3">
      <c r="A97" s="247">
        <v>2012899</v>
      </c>
      <c r="B97" s="248" t="s">
        <v>114</v>
      </c>
      <c r="C97" s="244">
        <v>5</v>
      </c>
    </row>
    <row r="98" s="78" customFormat="1" ht="15" customHeight="1" spans="1:3">
      <c r="A98" s="245">
        <v>20129</v>
      </c>
      <c r="B98" s="246" t="s">
        <v>115</v>
      </c>
      <c r="C98" s="244">
        <f>SUM(C99:C102)</f>
        <v>365</v>
      </c>
    </row>
    <row r="99" ht="15" customHeight="1" spans="1:3">
      <c r="A99" s="247">
        <v>2012901</v>
      </c>
      <c r="B99" s="248" t="s">
        <v>58</v>
      </c>
      <c r="C99" s="244">
        <v>239</v>
      </c>
    </row>
    <row r="100" ht="15" customHeight="1" spans="1:3">
      <c r="A100" s="247">
        <v>2012902</v>
      </c>
      <c r="B100" s="248" t="s">
        <v>59</v>
      </c>
      <c r="C100" s="244">
        <v>35</v>
      </c>
    </row>
    <row r="101" ht="15" customHeight="1" spans="1:3">
      <c r="A101" s="247">
        <v>2012950</v>
      </c>
      <c r="B101" s="248" t="s">
        <v>65</v>
      </c>
      <c r="C101" s="244">
        <v>60</v>
      </c>
    </row>
    <row r="102" s="78" customFormat="1" ht="15" customHeight="1" spans="1:3">
      <c r="A102" s="247">
        <v>2012999</v>
      </c>
      <c r="B102" s="248" t="s">
        <v>116</v>
      </c>
      <c r="C102" s="244">
        <v>31</v>
      </c>
    </row>
    <row r="103" ht="15" customHeight="1" spans="1:3">
      <c r="A103" s="245">
        <v>20131</v>
      </c>
      <c r="B103" s="246" t="s">
        <v>117</v>
      </c>
      <c r="C103" s="244">
        <f>SUM(C104:C109)</f>
        <v>977</v>
      </c>
    </row>
    <row r="104" ht="15" customHeight="1" spans="1:3">
      <c r="A104" s="247">
        <v>2013101</v>
      </c>
      <c r="B104" s="248" t="s">
        <v>58</v>
      </c>
      <c r="C104" s="244">
        <v>467</v>
      </c>
    </row>
    <row r="105" ht="15" customHeight="1" spans="1:3">
      <c r="A105" s="247">
        <v>2013102</v>
      </c>
      <c r="B105" s="248" t="s">
        <v>59</v>
      </c>
      <c r="C105" s="244"/>
    </row>
    <row r="106" ht="15" customHeight="1" spans="1:3">
      <c r="A106" s="247">
        <v>2013103</v>
      </c>
      <c r="B106" s="248" t="s">
        <v>60</v>
      </c>
      <c r="C106" s="244"/>
    </row>
    <row r="107" s="78" customFormat="1" ht="15" customHeight="1" spans="1:3">
      <c r="A107" s="247">
        <v>2013105</v>
      </c>
      <c r="B107" s="248" t="s">
        <v>118</v>
      </c>
      <c r="C107" s="244">
        <v>495</v>
      </c>
    </row>
    <row r="108" ht="15" customHeight="1" spans="1:3">
      <c r="A108" s="247">
        <v>2013150</v>
      </c>
      <c r="B108" s="248" t="s">
        <v>65</v>
      </c>
      <c r="C108" s="244"/>
    </row>
    <row r="109" s="78" customFormat="1" ht="15" customHeight="1" spans="1:3">
      <c r="A109" s="247">
        <v>2013199</v>
      </c>
      <c r="B109" s="248" t="s">
        <v>119</v>
      </c>
      <c r="C109" s="244">
        <v>15</v>
      </c>
    </row>
    <row r="110" ht="15" customHeight="1" spans="1:3">
      <c r="A110" s="245">
        <v>20132</v>
      </c>
      <c r="B110" s="246" t="s">
        <v>120</v>
      </c>
      <c r="C110" s="244">
        <f>SUM(C111:C114)</f>
        <v>831</v>
      </c>
    </row>
    <row r="111" ht="15" customHeight="1" spans="1:3">
      <c r="A111" s="247">
        <v>2013201</v>
      </c>
      <c r="B111" s="248" t="s">
        <v>58</v>
      </c>
      <c r="C111" s="244">
        <v>491</v>
      </c>
    </row>
    <row r="112" ht="15" customHeight="1" spans="1:3">
      <c r="A112" s="247">
        <v>2013202</v>
      </c>
      <c r="B112" s="248" t="s">
        <v>59</v>
      </c>
      <c r="C112" s="244"/>
    </row>
    <row r="113" ht="15" customHeight="1" spans="1:3">
      <c r="A113" s="247">
        <v>2013204</v>
      </c>
      <c r="B113" s="248" t="s">
        <v>121</v>
      </c>
      <c r="C113" s="244">
        <v>45</v>
      </c>
    </row>
    <row r="114" ht="15" customHeight="1" spans="1:3">
      <c r="A114" s="247">
        <v>2013299</v>
      </c>
      <c r="B114" s="248" t="s">
        <v>122</v>
      </c>
      <c r="C114" s="244">
        <v>295</v>
      </c>
    </row>
    <row r="115" ht="15" customHeight="1" spans="1:3">
      <c r="A115" s="245">
        <v>20133</v>
      </c>
      <c r="B115" s="246" t="s">
        <v>123</v>
      </c>
      <c r="C115" s="244">
        <f>SUM(C116:C118)</f>
        <v>597</v>
      </c>
    </row>
    <row r="116" s="78" customFormat="1" ht="15" customHeight="1" spans="1:3">
      <c r="A116" s="247">
        <v>2013301</v>
      </c>
      <c r="B116" s="248" t="s">
        <v>58</v>
      </c>
      <c r="C116" s="244">
        <v>197</v>
      </c>
    </row>
    <row r="117" ht="15" customHeight="1" spans="1:3">
      <c r="A117" s="247">
        <v>2013350</v>
      </c>
      <c r="B117" s="248" t="s">
        <v>65</v>
      </c>
      <c r="C117" s="244"/>
    </row>
    <row r="118" ht="15" customHeight="1" spans="1:3">
      <c r="A118" s="247">
        <v>2013399</v>
      </c>
      <c r="B118" s="248" t="s">
        <v>124</v>
      </c>
      <c r="C118" s="244">
        <v>400</v>
      </c>
    </row>
    <row r="119" s="78" customFormat="1" ht="15" customHeight="1" spans="1:3">
      <c r="A119" s="245">
        <v>20134</v>
      </c>
      <c r="B119" s="246" t="s">
        <v>125</v>
      </c>
      <c r="C119" s="244">
        <f>SUM(C120:C125)</f>
        <v>227</v>
      </c>
    </row>
    <row r="120" ht="15" customHeight="1" spans="1:3">
      <c r="A120" s="247">
        <v>2013401</v>
      </c>
      <c r="B120" s="248" t="s">
        <v>58</v>
      </c>
      <c r="C120" s="244">
        <v>185</v>
      </c>
    </row>
    <row r="121" ht="15" customHeight="1" spans="1:3">
      <c r="A121" s="247">
        <v>2013402</v>
      </c>
      <c r="B121" s="248" t="s">
        <v>59</v>
      </c>
      <c r="C121" s="244"/>
    </row>
    <row r="122" ht="15" customHeight="1" spans="1:3">
      <c r="A122" s="247">
        <v>2013404</v>
      </c>
      <c r="B122" s="248" t="s">
        <v>126</v>
      </c>
      <c r="C122" s="244">
        <v>38</v>
      </c>
    </row>
    <row r="123" s="78" customFormat="1" ht="15" customHeight="1" spans="1:3">
      <c r="A123" s="247">
        <v>2013405</v>
      </c>
      <c r="B123" s="248" t="s">
        <v>127</v>
      </c>
      <c r="C123" s="244"/>
    </row>
    <row r="124" ht="15" customHeight="1" spans="1:3">
      <c r="A124" s="247">
        <v>2013450</v>
      </c>
      <c r="B124" s="248" t="s">
        <v>65</v>
      </c>
      <c r="C124" s="244"/>
    </row>
    <row r="125" ht="15" customHeight="1" spans="1:3">
      <c r="A125" s="247">
        <v>2013499</v>
      </c>
      <c r="B125" s="248" t="s">
        <v>128</v>
      </c>
      <c r="C125" s="244">
        <v>4</v>
      </c>
    </row>
    <row r="126" s="78" customFormat="1" ht="15" customHeight="1" spans="1:3">
      <c r="A126" s="245">
        <v>20136</v>
      </c>
      <c r="B126" s="246" t="s">
        <v>129</v>
      </c>
      <c r="C126" s="244">
        <f>SUM(C127:C130)</f>
        <v>0</v>
      </c>
    </row>
    <row r="127" ht="15" customHeight="1" spans="1:3">
      <c r="A127" s="247">
        <v>2013601</v>
      </c>
      <c r="B127" s="248" t="s">
        <v>58</v>
      </c>
      <c r="C127" s="244"/>
    </row>
    <row r="128" ht="15" customHeight="1" spans="1:3">
      <c r="A128" s="247">
        <v>2013602</v>
      </c>
      <c r="B128" s="248" t="s">
        <v>59</v>
      </c>
      <c r="C128" s="244"/>
    </row>
    <row r="129" s="78" customFormat="1" ht="15" customHeight="1" spans="1:3">
      <c r="A129" s="247">
        <v>2013650</v>
      </c>
      <c r="B129" s="248" t="s">
        <v>65</v>
      </c>
      <c r="C129" s="244"/>
    </row>
    <row r="130" ht="15" customHeight="1" spans="1:3">
      <c r="A130" s="247">
        <v>2013699</v>
      </c>
      <c r="B130" s="248" t="s">
        <v>129</v>
      </c>
      <c r="C130" s="244"/>
    </row>
    <row r="131" s="78" customFormat="1" ht="15" customHeight="1" spans="1:3">
      <c r="A131" s="245">
        <v>20137</v>
      </c>
      <c r="B131" s="246" t="s">
        <v>130</v>
      </c>
      <c r="C131" s="244">
        <f>SUM(C132:C135)</f>
        <v>109</v>
      </c>
    </row>
    <row r="132" ht="15" customHeight="1" spans="1:3">
      <c r="A132" s="247">
        <v>2013701</v>
      </c>
      <c r="B132" s="248" t="s">
        <v>58</v>
      </c>
      <c r="C132" s="244">
        <v>59</v>
      </c>
    </row>
    <row r="133" s="78" customFormat="1" ht="15" customHeight="1" spans="1:3">
      <c r="A133" s="247">
        <v>2013702</v>
      </c>
      <c r="B133" s="248" t="s">
        <v>59</v>
      </c>
      <c r="C133" s="244"/>
    </row>
    <row r="134" ht="15" customHeight="1" spans="1:3">
      <c r="A134" s="247">
        <v>2013750</v>
      </c>
      <c r="B134" s="248" t="s">
        <v>65</v>
      </c>
      <c r="C134" s="244"/>
    </row>
    <row r="135" ht="15" customHeight="1" spans="1:3">
      <c r="A135" s="247">
        <v>2013799</v>
      </c>
      <c r="B135" s="248" t="s">
        <v>131</v>
      </c>
      <c r="C135" s="244">
        <v>50</v>
      </c>
    </row>
    <row r="136" s="78" customFormat="1" ht="15" customHeight="1" spans="1:3">
      <c r="A136" s="245">
        <v>20138</v>
      </c>
      <c r="B136" s="246" t="s">
        <v>132</v>
      </c>
      <c r="C136" s="244">
        <f>SUM(C137:C149)</f>
        <v>1021</v>
      </c>
    </row>
    <row r="137" ht="15" customHeight="1" spans="1:3">
      <c r="A137" s="247">
        <v>2013801</v>
      </c>
      <c r="B137" s="248" t="s">
        <v>58</v>
      </c>
      <c r="C137" s="244">
        <v>912</v>
      </c>
    </row>
    <row r="138" s="78" customFormat="1" ht="15" customHeight="1" spans="1:3">
      <c r="A138" s="247">
        <v>2013802</v>
      </c>
      <c r="B138" s="248" t="s">
        <v>59</v>
      </c>
      <c r="C138" s="244"/>
    </row>
    <row r="139" ht="15" customHeight="1" spans="1:3">
      <c r="A139" s="247">
        <v>2013803</v>
      </c>
      <c r="B139" s="248" t="s">
        <v>60</v>
      </c>
      <c r="C139" s="244"/>
    </row>
    <row r="140" s="78" customFormat="1" ht="15" customHeight="1" spans="1:3">
      <c r="A140" s="247">
        <v>2013804</v>
      </c>
      <c r="B140" s="248" t="s">
        <v>133</v>
      </c>
      <c r="C140" s="244">
        <v>28</v>
      </c>
    </row>
    <row r="141" s="78" customFormat="1" ht="15" customHeight="1" spans="1:3">
      <c r="A141" s="247">
        <v>2013805</v>
      </c>
      <c r="B141" s="248" t="s">
        <v>134</v>
      </c>
      <c r="C141" s="244">
        <v>20</v>
      </c>
    </row>
    <row r="142" ht="15" customHeight="1" spans="1:3">
      <c r="A142" s="247">
        <v>2013808</v>
      </c>
      <c r="B142" s="248" t="s">
        <v>96</v>
      </c>
      <c r="C142" s="244"/>
    </row>
    <row r="143" s="78" customFormat="1" ht="15" customHeight="1" spans="1:3">
      <c r="A143" s="247">
        <v>2013810</v>
      </c>
      <c r="B143" s="248" t="s">
        <v>135</v>
      </c>
      <c r="C143" s="244"/>
    </row>
    <row r="144" s="78" customFormat="1" ht="15" customHeight="1" spans="1:3">
      <c r="A144" s="247">
        <v>2013812</v>
      </c>
      <c r="B144" s="248" t="s">
        <v>136</v>
      </c>
      <c r="C144" s="244"/>
    </row>
    <row r="145" ht="15" customHeight="1" spans="1:3">
      <c r="A145" s="247">
        <v>2013814</v>
      </c>
      <c r="B145" s="248" t="s">
        <v>137</v>
      </c>
      <c r="C145" s="244"/>
    </row>
    <row r="146" s="78" customFormat="1" ht="15" customHeight="1" spans="1:3">
      <c r="A146" s="247">
        <v>2013815</v>
      </c>
      <c r="B146" s="248" t="s">
        <v>138</v>
      </c>
      <c r="C146" s="244">
        <v>20</v>
      </c>
    </row>
    <row r="147" ht="15" customHeight="1" spans="1:3">
      <c r="A147" s="247">
        <v>2013816</v>
      </c>
      <c r="B147" s="248" t="s">
        <v>139</v>
      </c>
      <c r="C147" s="244">
        <v>41</v>
      </c>
    </row>
    <row r="148" s="78" customFormat="1" ht="15" customHeight="1" spans="1:3">
      <c r="A148" s="247">
        <v>2013850</v>
      </c>
      <c r="B148" s="248" t="s">
        <v>65</v>
      </c>
      <c r="C148" s="244"/>
    </row>
    <row r="149" ht="15" customHeight="1" spans="1:3">
      <c r="A149" s="247">
        <v>2013899</v>
      </c>
      <c r="B149" s="248" t="s">
        <v>140</v>
      </c>
      <c r="C149" s="244"/>
    </row>
    <row r="150" s="78" customFormat="1" ht="15" customHeight="1" spans="1:3">
      <c r="A150" s="245">
        <v>20139</v>
      </c>
      <c r="B150" s="246" t="s">
        <v>141</v>
      </c>
      <c r="C150" s="244">
        <f>SUM(C151:C153)</f>
        <v>3778</v>
      </c>
    </row>
    <row r="151" ht="15" customHeight="1" spans="1:3">
      <c r="A151" s="247">
        <v>2013901</v>
      </c>
      <c r="B151" s="248" t="s">
        <v>58</v>
      </c>
      <c r="C151" s="244">
        <v>74</v>
      </c>
    </row>
    <row r="152" ht="15" customHeight="1" spans="1:3">
      <c r="A152" s="247">
        <v>2013904</v>
      </c>
      <c r="B152" s="248" t="s">
        <v>118</v>
      </c>
      <c r="C152" s="244">
        <v>3704</v>
      </c>
    </row>
    <row r="153" ht="15" customHeight="1" spans="1:3">
      <c r="A153" s="247">
        <v>2013999</v>
      </c>
      <c r="B153" s="248" t="s">
        <v>142</v>
      </c>
      <c r="C153" s="244"/>
    </row>
    <row r="154" ht="15" customHeight="1" spans="1:3">
      <c r="A154" s="245">
        <v>20140</v>
      </c>
      <c r="B154" s="246" t="s">
        <v>143</v>
      </c>
      <c r="C154" s="244">
        <f>SUM(C155:C157)</f>
        <v>506</v>
      </c>
    </row>
    <row r="155" s="78" customFormat="1" ht="15" customHeight="1" spans="1:3">
      <c r="A155" s="247">
        <v>2014001</v>
      </c>
      <c r="B155" s="248" t="s">
        <v>58</v>
      </c>
      <c r="C155" s="244">
        <v>147</v>
      </c>
    </row>
    <row r="156" ht="15" customHeight="1" spans="1:3">
      <c r="A156" s="247">
        <v>2014004</v>
      </c>
      <c r="B156" s="248" t="s">
        <v>144</v>
      </c>
      <c r="C156" s="244">
        <v>124</v>
      </c>
    </row>
    <row r="157" ht="15" customHeight="1" spans="1:3">
      <c r="A157" s="247">
        <v>2014099</v>
      </c>
      <c r="B157" s="248" t="s">
        <v>145</v>
      </c>
      <c r="C157" s="244">
        <v>235</v>
      </c>
    </row>
    <row r="158" s="78" customFormat="1" ht="15" customHeight="1" spans="1:3">
      <c r="A158" s="245">
        <v>20199</v>
      </c>
      <c r="B158" s="246" t="s">
        <v>146</v>
      </c>
      <c r="C158" s="244">
        <f>SUM(C159)</f>
        <v>0</v>
      </c>
    </row>
    <row r="159" ht="15" customHeight="1" spans="1:3">
      <c r="A159" s="247">
        <v>2019999</v>
      </c>
      <c r="B159" s="248" t="s">
        <v>146</v>
      </c>
      <c r="C159" s="244"/>
    </row>
    <row r="160" ht="15" customHeight="1" spans="1:3">
      <c r="A160" s="242">
        <v>203</v>
      </c>
      <c r="B160" s="243" t="s">
        <v>30</v>
      </c>
      <c r="C160" s="244">
        <f>C161+C167</f>
        <v>96</v>
      </c>
    </row>
    <row r="161" ht="15" customHeight="1" spans="1:3">
      <c r="A161" s="245">
        <v>20306</v>
      </c>
      <c r="B161" s="246" t="s">
        <v>147</v>
      </c>
      <c r="C161" s="244">
        <f>SUM(C162:C166)</f>
        <v>96</v>
      </c>
    </row>
    <row r="162" ht="15" customHeight="1" spans="1:3">
      <c r="A162" s="247">
        <v>2030601</v>
      </c>
      <c r="B162" s="248" t="s">
        <v>148</v>
      </c>
      <c r="C162" s="244"/>
    </row>
    <row r="163" s="78" customFormat="1" ht="15" customHeight="1" spans="1:3">
      <c r="A163" s="247">
        <v>2030603</v>
      </c>
      <c r="B163" s="248" t="s">
        <v>149</v>
      </c>
      <c r="C163" s="244"/>
    </row>
    <row r="164" ht="15" customHeight="1" spans="1:3">
      <c r="A164" s="247">
        <v>2030607</v>
      </c>
      <c r="B164" s="248" t="s">
        <v>150</v>
      </c>
      <c r="C164" s="244"/>
    </row>
    <row r="165" ht="15" customHeight="1" spans="1:3">
      <c r="A165" s="247">
        <v>2030608</v>
      </c>
      <c r="B165" s="248" t="s">
        <v>151</v>
      </c>
      <c r="C165" s="244"/>
    </row>
    <row r="166" s="78" customFormat="1" ht="15" customHeight="1" spans="1:3">
      <c r="A166" s="247">
        <v>2030699</v>
      </c>
      <c r="B166" s="248" t="s">
        <v>152</v>
      </c>
      <c r="C166" s="244">
        <v>96</v>
      </c>
    </row>
    <row r="167" ht="15" customHeight="1" spans="1:3">
      <c r="A167" s="245">
        <v>20399</v>
      </c>
      <c r="B167" s="246" t="s">
        <v>153</v>
      </c>
      <c r="C167" s="244">
        <f>SUM(C168)</f>
        <v>0</v>
      </c>
    </row>
    <row r="168" s="78" customFormat="1" ht="15" customHeight="1" spans="1:3">
      <c r="A168" s="247">
        <v>2039999</v>
      </c>
      <c r="B168" s="248" t="s">
        <v>153</v>
      </c>
      <c r="C168" s="244"/>
    </row>
    <row r="169" ht="15" customHeight="1" spans="1:3">
      <c r="A169" s="242">
        <v>204</v>
      </c>
      <c r="B169" s="243" t="s">
        <v>31</v>
      </c>
      <c r="C169" s="244">
        <f>C170+C180+C183+C188+C194+C206+C213+C218</f>
        <v>5108</v>
      </c>
    </row>
    <row r="170" s="78" customFormat="1" ht="15" customHeight="1" spans="1:3">
      <c r="A170" s="245">
        <v>20402</v>
      </c>
      <c r="B170" s="246" t="s">
        <v>154</v>
      </c>
      <c r="C170" s="244">
        <f>SUM(C171:C179)</f>
        <v>4294</v>
      </c>
    </row>
    <row r="171" ht="15" customHeight="1" spans="1:3">
      <c r="A171" s="247">
        <v>2040201</v>
      </c>
      <c r="B171" s="248" t="s">
        <v>58</v>
      </c>
      <c r="C171" s="244">
        <v>2777</v>
      </c>
    </row>
    <row r="172" s="78" customFormat="1" ht="15" customHeight="1" spans="1:3">
      <c r="A172" s="247">
        <v>2040202</v>
      </c>
      <c r="B172" s="248" t="s">
        <v>59</v>
      </c>
      <c r="C172" s="244"/>
    </row>
    <row r="173" ht="15" customHeight="1" spans="1:3">
      <c r="A173" s="247">
        <v>2040219</v>
      </c>
      <c r="B173" s="248" t="s">
        <v>96</v>
      </c>
      <c r="C173" s="244"/>
    </row>
    <row r="174" s="78" customFormat="1" ht="15" customHeight="1" spans="1:3">
      <c r="A174" s="247">
        <v>2040220</v>
      </c>
      <c r="B174" s="248" t="s">
        <v>155</v>
      </c>
      <c r="C174" s="244">
        <v>660</v>
      </c>
    </row>
    <row r="175" s="78" customFormat="1" ht="15" customHeight="1" spans="1:3">
      <c r="A175" s="247">
        <v>2040221</v>
      </c>
      <c r="B175" s="248" t="s">
        <v>156</v>
      </c>
      <c r="C175" s="244">
        <v>80</v>
      </c>
    </row>
    <row r="176" ht="15" customHeight="1" spans="1:3">
      <c r="A176" s="247">
        <v>2040222</v>
      </c>
      <c r="B176" s="248" t="s">
        <v>157</v>
      </c>
      <c r="C176" s="244"/>
    </row>
    <row r="177" ht="15" customHeight="1" spans="1:3">
      <c r="A177" s="247">
        <v>2040223</v>
      </c>
      <c r="B177" s="248" t="s">
        <v>158</v>
      </c>
      <c r="C177" s="244"/>
    </row>
    <row r="178" ht="15" customHeight="1" spans="1:3">
      <c r="A178" s="247">
        <v>2040250</v>
      </c>
      <c r="B178" s="248" t="s">
        <v>65</v>
      </c>
      <c r="C178" s="244"/>
    </row>
    <row r="179" s="78" customFormat="1" ht="15" customHeight="1" spans="1:3">
      <c r="A179" s="247">
        <v>2040299</v>
      </c>
      <c r="B179" s="248" t="s">
        <v>159</v>
      </c>
      <c r="C179" s="244">
        <v>777</v>
      </c>
    </row>
    <row r="180" ht="15" customHeight="1" spans="1:3">
      <c r="A180" s="245">
        <v>20403</v>
      </c>
      <c r="B180" s="246" t="s">
        <v>160</v>
      </c>
      <c r="C180" s="244">
        <f>SUM(C181:C182)</f>
        <v>0</v>
      </c>
    </row>
    <row r="181" s="78" customFormat="1" ht="15" customHeight="1" spans="1:3">
      <c r="A181" s="247">
        <v>2040301</v>
      </c>
      <c r="B181" s="248" t="s">
        <v>58</v>
      </c>
      <c r="C181" s="244"/>
    </row>
    <row r="182" ht="15" customHeight="1" spans="1:3">
      <c r="A182" s="247">
        <v>2040304</v>
      </c>
      <c r="B182" s="248" t="s">
        <v>161</v>
      </c>
      <c r="C182" s="244"/>
    </row>
    <row r="183" s="78" customFormat="1" ht="15" customHeight="1" spans="1:3">
      <c r="A183" s="245">
        <v>20404</v>
      </c>
      <c r="B183" s="246" t="s">
        <v>162</v>
      </c>
      <c r="C183" s="244">
        <f>SUM(C184:C187)</f>
        <v>0</v>
      </c>
    </row>
    <row r="184" s="78" customFormat="1" ht="15" customHeight="1" spans="1:3">
      <c r="A184" s="247">
        <v>2040401</v>
      </c>
      <c r="B184" s="248" t="s">
        <v>58</v>
      </c>
      <c r="C184" s="244"/>
    </row>
    <row r="185" ht="15" customHeight="1" spans="1:3">
      <c r="A185" s="247">
        <v>2040410</v>
      </c>
      <c r="B185" s="248" t="s">
        <v>163</v>
      </c>
      <c r="C185" s="244"/>
    </row>
    <row r="186" s="78" customFormat="1" ht="15" customHeight="1" spans="1:3">
      <c r="A186" s="247">
        <v>2040450</v>
      </c>
      <c r="B186" s="248" t="s">
        <v>65</v>
      </c>
      <c r="C186" s="244"/>
    </row>
    <row r="187" ht="15" customHeight="1" spans="1:3">
      <c r="A187" s="247">
        <v>2040499</v>
      </c>
      <c r="B187" s="248" t="s">
        <v>164</v>
      </c>
      <c r="C187" s="244"/>
    </row>
    <row r="188" ht="15" customHeight="1" spans="1:3">
      <c r="A188" s="245">
        <v>20405</v>
      </c>
      <c r="B188" s="246" t="s">
        <v>165</v>
      </c>
      <c r="C188" s="244">
        <f>SUM(C189:C193)</f>
        <v>0</v>
      </c>
    </row>
    <row r="189" s="78" customFormat="1" ht="15" customHeight="1" spans="1:3">
      <c r="A189" s="247">
        <v>2040501</v>
      </c>
      <c r="B189" s="248" t="s">
        <v>58</v>
      </c>
      <c r="C189" s="244"/>
    </row>
    <row r="190" ht="15" customHeight="1" spans="1:3">
      <c r="A190" s="247">
        <v>2040504</v>
      </c>
      <c r="B190" s="248" t="s">
        <v>166</v>
      </c>
      <c r="C190" s="244"/>
    </row>
    <row r="191" s="78" customFormat="1" ht="15" customHeight="1" spans="1:3">
      <c r="A191" s="247">
        <v>2040506</v>
      </c>
      <c r="B191" s="248" t="s">
        <v>167</v>
      </c>
      <c r="C191" s="244"/>
    </row>
    <row r="192" ht="15" customHeight="1" spans="1:3">
      <c r="A192" s="247">
        <v>2040550</v>
      </c>
      <c r="B192" s="248" t="s">
        <v>65</v>
      </c>
      <c r="C192" s="244"/>
    </row>
    <row r="193" s="78" customFormat="1" ht="15" customHeight="1" spans="1:3">
      <c r="A193" s="247">
        <v>2040599</v>
      </c>
      <c r="B193" s="248" t="s">
        <v>168</v>
      </c>
      <c r="C193" s="244"/>
    </row>
    <row r="194" s="78" customFormat="1" ht="15" customHeight="1" spans="1:3">
      <c r="A194" s="245">
        <v>20406</v>
      </c>
      <c r="B194" s="246" t="s">
        <v>169</v>
      </c>
      <c r="C194" s="244">
        <f>SUM(C195:C205)</f>
        <v>769</v>
      </c>
    </row>
    <row r="195" ht="15" customHeight="1" spans="1:3">
      <c r="A195" s="247">
        <v>2040601</v>
      </c>
      <c r="B195" s="248" t="s">
        <v>58</v>
      </c>
      <c r="C195" s="244">
        <v>576</v>
      </c>
    </row>
    <row r="196" ht="15" customHeight="1" spans="1:3">
      <c r="A196" s="247">
        <v>2040602</v>
      </c>
      <c r="B196" s="248" t="s">
        <v>59</v>
      </c>
      <c r="C196" s="244">
        <v>25</v>
      </c>
    </row>
    <row r="197" ht="15" customHeight="1" spans="1:3">
      <c r="A197" s="247">
        <v>2040605</v>
      </c>
      <c r="B197" s="248" t="s">
        <v>170</v>
      </c>
      <c r="C197" s="244"/>
    </row>
    <row r="198" ht="15" customHeight="1" spans="1:3">
      <c r="A198" s="247">
        <v>2040606</v>
      </c>
      <c r="B198" s="248" t="s">
        <v>171</v>
      </c>
      <c r="C198" s="244"/>
    </row>
    <row r="199" ht="15" customHeight="1" spans="1:3">
      <c r="A199" s="247">
        <v>2040607</v>
      </c>
      <c r="B199" s="248" t="s">
        <v>172</v>
      </c>
      <c r="C199" s="244">
        <v>20</v>
      </c>
    </row>
    <row r="200" ht="15" customHeight="1" spans="1:3">
      <c r="A200" s="247">
        <v>2040608</v>
      </c>
      <c r="B200" s="248" t="s">
        <v>173</v>
      </c>
      <c r="C200" s="244"/>
    </row>
    <row r="201" s="78" customFormat="1" ht="15" customHeight="1" spans="1:3">
      <c r="A201" s="247">
        <v>2040610</v>
      </c>
      <c r="B201" s="248" t="s">
        <v>174</v>
      </c>
      <c r="C201" s="244">
        <v>5</v>
      </c>
    </row>
    <row r="202" ht="15" customHeight="1" spans="1:3">
      <c r="A202" s="247">
        <v>2040612</v>
      </c>
      <c r="B202" s="248" t="s">
        <v>175</v>
      </c>
      <c r="C202" s="244">
        <v>20</v>
      </c>
    </row>
    <row r="203" ht="15" customHeight="1" spans="1:3">
      <c r="A203" s="247">
        <v>2040613</v>
      </c>
      <c r="B203" s="248" t="s">
        <v>96</v>
      </c>
      <c r="C203" s="244"/>
    </row>
    <row r="204" ht="15" customHeight="1" spans="1:3">
      <c r="A204" s="247">
        <v>2040650</v>
      </c>
      <c r="B204" s="248" t="s">
        <v>65</v>
      </c>
      <c r="C204" s="244"/>
    </row>
    <row r="205" ht="15" customHeight="1" spans="1:3">
      <c r="A205" s="247">
        <v>2040699</v>
      </c>
      <c r="B205" s="248" t="s">
        <v>176</v>
      </c>
      <c r="C205" s="244">
        <v>123</v>
      </c>
    </row>
    <row r="206" s="78" customFormat="1" ht="15" customHeight="1" spans="1:3">
      <c r="A206" s="245">
        <v>20407</v>
      </c>
      <c r="B206" s="246" t="s">
        <v>177</v>
      </c>
      <c r="C206" s="244">
        <f>SUM(C207:C212)</f>
        <v>0</v>
      </c>
    </row>
    <row r="207" ht="15" customHeight="1" spans="1:3">
      <c r="A207" s="247">
        <v>2040701</v>
      </c>
      <c r="B207" s="248" t="s">
        <v>58</v>
      </c>
      <c r="C207" s="244"/>
    </row>
    <row r="208" ht="15" customHeight="1" spans="1:3">
      <c r="A208" s="247">
        <v>2040704</v>
      </c>
      <c r="B208" s="248" t="s">
        <v>178</v>
      </c>
      <c r="C208" s="244"/>
    </row>
    <row r="209" ht="15" customHeight="1" spans="1:3">
      <c r="A209" s="247">
        <v>2040705</v>
      </c>
      <c r="B209" s="248" t="s">
        <v>179</v>
      </c>
      <c r="C209" s="244"/>
    </row>
    <row r="210" ht="15" customHeight="1" spans="1:3">
      <c r="A210" s="247">
        <v>2040706</v>
      </c>
      <c r="B210" s="248" t="s">
        <v>180</v>
      </c>
      <c r="C210" s="244"/>
    </row>
    <row r="211" ht="15" customHeight="1" spans="1:3">
      <c r="A211" s="247">
        <v>2040707</v>
      </c>
      <c r="B211" s="248" t="s">
        <v>96</v>
      </c>
      <c r="C211" s="244"/>
    </row>
    <row r="212" ht="15" customHeight="1" spans="1:3">
      <c r="A212" s="247">
        <v>2040799</v>
      </c>
      <c r="B212" s="248" t="s">
        <v>181</v>
      </c>
      <c r="C212" s="244"/>
    </row>
    <row r="213" s="78" customFormat="1" ht="15" customHeight="1" spans="1:3">
      <c r="A213" s="245">
        <v>20408</v>
      </c>
      <c r="B213" s="246" t="s">
        <v>182</v>
      </c>
      <c r="C213" s="244">
        <f>SUM(C214:C217)</f>
        <v>0</v>
      </c>
    </row>
    <row r="214" ht="15" customHeight="1" spans="1:3">
      <c r="A214" s="247">
        <v>2040801</v>
      </c>
      <c r="B214" s="248" t="s">
        <v>58</v>
      </c>
      <c r="C214" s="244"/>
    </row>
    <row r="215" s="78" customFormat="1" ht="15" customHeight="1" spans="1:3">
      <c r="A215" s="247">
        <v>2040804</v>
      </c>
      <c r="B215" s="248" t="s">
        <v>183</v>
      </c>
      <c r="C215" s="244"/>
    </row>
    <row r="216" s="78" customFormat="1" ht="15" customHeight="1" spans="1:3">
      <c r="A216" s="247">
        <v>2040806</v>
      </c>
      <c r="B216" s="248" t="s">
        <v>184</v>
      </c>
      <c r="C216" s="244"/>
    </row>
    <row r="217" ht="15" customHeight="1" spans="1:3">
      <c r="A217" s="247">
        <v>2040899</v>
      </c>
      <c r="B217" s="248" t="s">
        <v>185</v>
      </c>
      <c r="C217" s="244"/>
    </row>
    <row r="218" spans="1:3">
      <c r="A218" s="245">
        <v>20499</v>
      </c>
      <c r="B218" s="246" t="s">
        <v>186</v>
      </c>
      <c r="C218" s="244">
        <f>SUM(C219:C220)</f>
        <v>45</v>
      </c>
    </row>
    <row r="219" spans="1:3">
      <c r="A219" s="247">
        <v>2049902</v>
      </c>
      <c r="B219" s="248" t="s">
        <v>187</v>
      </c>
      <c r="C219" s="244">
        <v>24</v>
      </c>
    </row>
    <row r="220" s="78" customFormat="1" spans="1:3">
      <c r="A220" s="247">
        <v>2049999</v>
      </c>
      <c r="B220" s="248" t="s">
        <v>186</v>
      </c>
      <c r="C220" s="244">
        <v>21</v>
      </c>
    </row>
    <row r="221" s="78" customFormat="1" spans="1:3">
      <c r="A221" s="242">
        <v>205</v>
      </c>
      <c r="B221" s="243" t="s">
        <v>32</v>
      </c>
      <c r="C221" s="244">
        <f>C222+C226+C233+C238+C240+C242+C244</f>
        <v>38811</v>
      </c>
    </row>
    <row r="222" spans="1:3">
      <c r="A222" s="245">
        <v>20501</v>
      </c>
      <c r="B222" s="246" t="s">
        <v>188</v>
      </c>
      <c r="C222" s="244">
        <f>SUM(C223:C225)</f>
        <v>2121</v>
      </c>
    </row>
    <row r="223" spans="1:3">
      <c r="A223" s="247">
        <v>2050101</v>
      </c>
      <c r="B223" s="248" t="s">
        <v>58</v>
      </c>
      <c r="C223" s="244"/>
    </row>
    <row r="224" s="78" customFormat="1" spans="1:3">
      <c r="A224" s="247">
        <v>2050102</v>
      </c>
      <c r="B224" s="248" t="s">
        <v>59</v>
      </c>
      <c r="C224" s="244"/>
    </row>
    <row r="225" s="78" customFormat="1" spans="1:3">
      <c r="A225" s="247">
        <v>2050199</v>
      </c>
      <c r="B225" s="248" t="s">
        <v>189</v>
      </c>
      <c r="C225" s="244">
        <v>2121</v>
      </c>
    </row>
    <row r="226" spans="1:3">
      <c r="A226" s="245">
        <v>20502</v>
      </c>
      <c r="B226" s="246" t="s">
        <v>190</v>
      </c>
      <c r="C226" s="244">
        <f>SUM(C227:C232)</f>
        <v>34197</v>
      </c>
    </row>
    <row r="227" s="78" customFormat="1" spans="1:3">
      <c r="A227" s="247">
        <v>2050201</v>
      </c>
      <c r="B227" s="248" t="s">
        <v>191</v>
      </c>
      <c r="C227" s="244">
        <v>2684</v>
      </c>
    </row>
    <row r="228" s="78" customFormat="1" spans="1:3">
      <c r="A228" s="247">
        <v>2050202</v>
      </c>
      <c r="B228" s="248" t="s">
        <v>192</v>
      </c>
      <c r="C228" s="244">
        <v>18887</v>
      </c>
    </row>
    <row r="229" spans="1:3">
      <c r="A229" s="247">
        <v>2050203</v>
      </c>
      <c r="B229" s="248" t="s">
        <v>193</v>
      </c>
      <c r="C229" s="244">
        <v>6441</v>
      </c>
    </row>
    <row r="230" spans="1:3">
      <c r="A230" s="247">
        <v>2050204</v>
      </c>
      <c r="B230" s="248" t="s">
        <v>194</v>
      </c>
      <c r="C230" s="244">
        <v>6154</v>
      </c>
    </row>
    <row r="231" s="78" customFormat="1" spans="1:3">
      <c r="A231" s="247">
        <v>2050205</v>
      </c>
      <c r="B231" s="248" t="s">
        <v>195</v>
      </c>
      <c r="C231" s="244"/>
    </row>
    <row r="232" s="78" customFormat="1" spans="1:3">
      <c r="A232" s="247">
        <v>2050299</v>
      </c>
      <c r="B232" s="248" t="s">
        <v>196</v>
      </c>
      <c r="C232" s="244">
        <v>31</v>
      </c>
    </row>
    <row r="233" spans="1:3">
      <c r="A233" s="245">
        <v>20503</v>
      </c>
      <c r="B233" s="246" t="s">
        <v>197</v>
      </c>
      <c r="C233" s="244">
        <f>SUM(C234:C237)</f>
        <v>2247</v>
      </c>
    </row>
    <row r="234" s="78" customFormat="1" spans="1:3">
      <c r="A234" s="247">
        <v>2050302</v>
      </c>
      <c r="B234" s="248" t="s">
        <v>198</v>
      </c>
      <c r="C234" s="244">
        <v>2247</v>
      </c>
    </row>
    <row r="235" s="78" customFormat="1" spans="1:3">
      <c r="A235" s="247">
        <v>2050303</v>
      </c>
      <c r="B235" s="248" t="s">
        <v>199</v>
      </c>
      <c r="C235" s="244"/>
    </row>
    <row r="236" spans="1:3">
      <c r="A236" s="247">
        <v>2050305</v>
      </c>
      <c r="B236" s="248" t="s">
        <v>200</v>
      </c>
      <c r="C236" s="244"/>
    </row>
    <row r="237" s="78" customFormat="1" spans="1:3">
      <c r="A237" s="247">
        <v>2050399</v>
      </c>
      <c r="B237" s="248" t="s">
        <v>201</v>
      </c>
      <c r="C237" s="244"/>
    </row>
    <row r="238" spans="1:3">
      <c r="A238" s="245">
        <v>20505</v>
      </c>
      <c r="B238" s="246" t="s">
        <v>202</v>
      </c>
      <c r="C238" s="244">
        <f t="shared" ref="C238:C242" si="0">SUM(C239)</f>
        <v>0</v>
      </c>
    </row>
    <row r="239" s="78" customFormat="1" spans="1:3">
      <c r="A239" s="247">
        <v>2050501</v>
      </c>
      <c r="B239" s="248" t="s">
        <v>203</v>
      </c>
      <c r="C239" s="244"/>
    </row>
    <row r="240" spans="1:3">
      <c r="A240" s="245">
        <v>20507</v>
      </c>
      <c r="B240" s="246" t="s">
        <v>204</v>
      </c>
      <c r="C240" s="244">
        <f t="shared" si="0"/>
        <v>0</v>
      </c>
    </row>
    <row r="241" s="78" customFormat="1" spans="1:3">
      <c r="A241" s="247">
        <v>2050701</v>
      </c>
      <c r="B241" s="248" t="s">
        <v>205</v>
      </c>
      <c r="C241" s="244"/>
    </row>
    <row r="242" s="78" customFormat="1" spans="1:3">
      <c r="A242" s="245">
        <v>20508</v>
      </c>
      <c r="B242" s="246" t="s">
        <v>206</v>
      </c>
      <c r="C242" s="244">
        <f t="shared" si="0"/>
        <v>246</v>
      </c>
    </row>
    <row r="243" s="78" customFormat="1" spans="1:3">
      <c r="A243" s="247">
        <v>2050802</v>
      </c>
      <c r="B243" s="248" t="s">
        <v>207</v>
      </c>
      <c r="C243" s="244">
        <v>246</v>
      </c>
    </row>
    <row r="244" s="78" customFormat="1" spans="1:3">
      <c r="A244" s="245">
        <v>20599</v>
      </c>
      <c r="B244" s="246" t="s">
        <v>208</v>
      </c>
      <c r="C244" s="244">
        <f>SUM(C245)</f>
        <v>0</v>
      </c>
    </row>
    <row r="245" s="78" customFormat="1" spans="1:3">
      <c r="A245" s="247">
        <v>2059999</v>
      </c>
      <c r="B245" s="248" t="s">
        <v>208</v>
      </c>
      <c r="C245" s="244"/>
    </row>
    <row r="246" spans="1:3">
      <c r="A246" s="242">
        <v>206</v>
      </c>
      <c r="B246" s="243" t="s">
        <v>33</v>
      </c>
      <c r="C246" s="244">
        <f>C247+C252+C258+C262+C266+C270+C274+C279+C282+C285</f>
        <v>1627</v>
      </c>
    </row>
    <row r="247" s="78" customFormat="1" spans="1:3">
      <c r="A247" s="245">
        <v>20601</v>
      </c>
      <c r="B247" s="246" t="s">
        <v>209</v>
      </c>
      <c r="C247" s="244">
        <f>SUM(C248:C251)</f>
        <v>1411</v>
      </c>
    </row>
    <row r="248" s="78" customFormat="1" spans="1:3">
      <c r="A248" s="247">
        <v>2060101</v>
      </c>
      <c r="B248" s="248" t="s">
        <v>58</v>
      </c>
      <c r="C248" s="244">
        <v>321</v>
      </c>
    </row>
    <row r="249" spans="1:3">
      <c r="A249" s="247">
        <v>2060102</v>
      </c>
      <c r="B249" s="248" t="s">
        <v>59</v>
      </c>
      <c r="C249" s="244">
        <v>90</v>
      </c>
    </row>
    <row r="250" spans="1:3">
      <c r="A250" s="247">
        <v>2060103</v>
      </c>
      <c r="B250" s="248" t="s">
        <v>60</v>
      </c>
      <c r="C250" s="244"/>
    </row>
    <row r="251" spans="1:3">
      <c r="A251" s="247">
        <v>2060199</v>
      </c>
      <c r="B251" s="248" t="s">
        <v>210</v>
      </c>
      <c r="C251" s="244">
        <v>1000</v>
      </c>
    </row>
    <row r="252" spans="1:3">
      <c r="A252" s="245">
        <v>20602</v>
      </c>
      <c r="B252" s="246" t="s">
        <v>211</v>
      </c>
      <c r="C252" s="244">
        <f>SUM(C253:C257)</f>
        <v>0</v>
      </c>
    </row>
    <row r="253" spans="1:3">
      <c r="A253" s="247">
        <v>2060201</v>
      </c>
      <c r="B253" s="248" t="s">
        <v>212</v>
      </c>
      <c r="C253" s="244"/>
    </row>
    <row r="254" spans="1:3">
      <c r="A254" s="247">
        <v>2060203</v>
      </c>
      <c r="B254" s="248" t="s">
        <v>213</v>
      </c>
      <c r="C254" s="244"/>
    </row>
    <row r="255" spans="1:3">
      <c r="A255" s="247">
        <v>2060206</v>
      </c>
      <c r="B255" s="248" t="s">
        <v>214</v>
      </c>
      <c r="C255" s="244"/>
    </row>
    <row r="256" spans="1:3">
      <c r="A256" s="247">
        <v>2060208</v>
      </c>
      <c r="B256" s="248" t="s">
        <v>215</v>
      </c>
      <c r="C256" s="244"/>
    </row>
    <row r="257" spans="1:3">
      <c r="A257" s="247">
        <v>2060299</v>
      </c>
      <c r="B257" s="248" t="s">
        <v>216</v>
      </c>
      <c r="C257" s="244"/>
    </row>
    <row r="258" spans="1:3">
      <c r="A258" s="245">
        <v>20603</v>
      </c>
      <c r="B258" s="246" t="s">
        <v>217</v>
      </c>
      <c r="C258" s="244">
        <f>SUM(C259:C261)</f>
        <v>0</v>
      </c>
    </row>
    <row r="259" spans="1:3">
      <c r="A259" s="247">
        <v>2060301</v>
      </c>
      <c r="B259" s="248" t="s">
        <v>212</v>
      </c>
      <c r="C259" s="244"/>
    </row>
    <row r="260" spans="1:3">
      <c r="A260" s="247">
        <v>2060302</v>
      </c>
      <c r="B260" s="248" t="s">
        <v>218</v>
      </c>
      <c r="C260" s="244"/>
    </row>
    <row r="261" spans="1:3">
      <c r="A261" s="247">
        <v>2060399</v>
      </c>
      <c r="B261" s="248" t="s">
        <v>219</v>
      </c>
      <c r="C261" s="244"/>
    </row>
    <row r="262" spans="1:3">
      <c r="A262" s="245">
        <v>20604</v>
      </c>
      <c r="B262" s="246" t="s">
        <v>220</v>
      </c>
      <c r="C262" s="244">
        <f>SUM(C263:C265)</f>
        <v>0</v>
      </c>
    </row>
    <row r="263" spans="1:3">
      <c r="A263" s="247">
        <v>2060404</v>
      </c>
      <c r="B263" s="248" t="s">
        <v>221</v>
      </c>
      <c r="C263" s="244"/>
    </row>
    <row r="264" spans="1:3">
      <c r="A264" s="247">
        <v>2060405</v>
      </c>
      <c r="B264" s="248" t="s">
        <v>222</v>
      </c>
      <c r="C264" s="244"/>
    </row>
    <row r="265" spans="1:3">
      <c r="A265" s="247">
        <v>2060499</v>
      </c>
      <c r="B265" s="248" t="s">
        <v>223</v>
      </c>
      <c r="C265" s="244"/>
    </row>
    <row r="266" spans="1:3">
      <c r="A266" s="245">
        <v>20605</v>
      </c>
      <c r="B266" s="246" t="s">
        <v>224</v>
      </c>
      <c r="C266" s="244">
        <f>SUM(C267:C269)</f>
        <v>10</v>
      </c>
    </row>
    <row r="267" spans="1:3">
      <c r="A267" s="247">
        <v>2060502</v>
      </c>
      <c r="B267" s="248" t="s">
        <v>225</v>
      </c>
      <c r="C267" s="244">
        <v>10</v>
      </c>
    </row>
    <row r="268" spans="1:3">
      <c r="A268" s="247">
        <v>2060503</v>
      </c>
      <c r="B268" s="248" t="s">
        <v>226</v>
      </c>
      <c r="C268" s="244"/>
    </row>
    <row r="269" spans="1:3">
      <c r="A269" s="247">
        <v>2060599</v>
      </c>
      <c r="B269" s="248" t="s">
        <v>227</v>
      </c>
      <c r="C269" s="244"/>
    </row>
    <row r="270" spans="1:3">
      <c r="A270" s="245">
        <v>20606</v>
      </c>
      <c r="B270" s="246" t="s">
        <v>228</v>
      </c>
      <c r="C270" s="244">
        <f>SUM(C271:C273)</f>
        <v>0</v>
      </c>
    </row>
    <row r="271" spans="1:3">
      <c r="A271" s="247">
        <v>2060601</v>
      </c>
      <c r="B271" s="248" t="s">
        <v>229</v>
      </c>
      <c r="C271" s="244"/>
    </row>
    <row r="272" spans="1:3">
      <c r="A272" s="247">
        <v>2060602</v>
      </c>
      <c r="B272" s="248" t="s">
        <v>230</v>
      </c>
      <c r="C272" s="244"/>
    </row>
    <row r="273" spans="1:3">
      <c r="A273" s="247">
        <v>2060603</v>
      </c>
      <c r="B273" s="248" t="s">
        <v>231</v>
      </c>
      <c r="C273" s="244"/>
    </row>
    <row r="274" spans="1:3">
      <c r="A274" s="245">
        <v>20607</v>
      </c>
      <c r="B274" s="246" t="s">
        <v>232</v>
      </c>
      <c r="C274" s="244">
        <f>SUM(C275:C278)</f>
        <v>6</v>
      </c>
    </row>
    <row r="275" spans="1:3">
      <c r="A275" s="247">
        <v>2060701</v>
      </c>
      <c r="B275" s="248" t="s">
        <v>212</v>
      </c>
      <c r="C275" s="244"/>
    </row>
    <row r="276" spans="1:3">
      <c r="A276" s="247">
        <v>2060702</v>
      </c>
      <c r="B276" s="248" t="s">
        <v>233</v>
      </c>
      <c r="C276" s="244"/>
    </row>
    <row r="277" spans="1:3">
      <c r="A277" s="247">
        <v>2060705</v>
      </c>
      <c r="B277" s="248" t="s">
        <v>234</v>
      </c>
      <c r="C277" s="244"/>
    </row>
    <row r="278" spans="1:3">
      <c r="A278" s="247">
        <v>2060799</v>
      </c>
      <c r="B278" s="248" t="s">
        <v>235</v>
      </c>
      <c r="C278" s="244">
        <v>6</v>
      </c>
    </row>
    <row r="279" spans="1:3">
      <c r="A279" s="245">
        <v>20608</v>
      </c>
      <c r="B279" s="246" t="s">
        <v>236</v>
      </c>
      <c r="C279" s="244">
        <f>SUM(C280:C281)</f>
        <v>0</v>
      </c>
    </row>
    <row r="280" spans="1:3">
      <c r="A280" s="247">
        <v>2060801</v>
      </c>
      <c r="B280" s="248" t="s">
        <v>237</v>
      </c>
      <c r="C280" s="244"/>
    </row>
    <row r="281" spans="1:3">
      <c r="A281" s="247">
        <v>2060899</v>
      </c>
      <c r="B281" s="248" t="s">
        <v>238</v>
      </c>
      <c r="C281" s="244"/>
    </row>
    <row r="282" spans="1:3">
      <c r="A282" s="245">
        <v>20609</v>
      </c>
      <c r="B282" s="246" t="s">
        <v>239</v>
      </c>
      <c r="C282" s="244">
        <f>SUM(C283:C284)</f>
        <v>0</v>
      </c>
    </row>
    <row r="283" spans="1:3">
      <c r="A283" s="247">
        <v>2060901</v>
      </c>
      <c r="B283" s="248" t="s">
        <v>240</v>
      </c>
      <c r="C283" s="244"/>
    </row>
    <row r="284" spans="1:3">
      <c r="A284" s="247">
        <v>2060902</v>
      </c>
      <c r="B284" s="248" t="s">
        <v>241</v>
      </c>
      <c r="C284" s="244"/>
    </row>
    <row r="285" spans="1:3">
      <c r="A285" s="245">
        <v>20699</v>
      </c>
      <c r="B285" s="246" t="s">
        <v>242</v>
      </c>
      <c r="C285" s="244">
        <f>SUM(C286:C288)</f>
        <v>200</v>
      </c>
    </row>
    <row r="286" spans="1:3">
      <c r="A286" s="247">
        <v>2069901</v>
      </c>
      <c r="B286" s="248" t="s">
        <v>243</v>
      </c>
      <c r="C286" s="244">
        <v>200</v>
      </c>
    </row>
    <row r="287" spans="1:3">
      <c r="A287" s="247">
        <v>2069903</v>
      </c>
      <c r="B287" s="248" t="s">
        <v>244</v>
      </c>
      <c r="C287" s="244"/>
    </row>
    <row r="288" spans="1:3">
      <c r="A288" s="247">
        <v>2069999</v>
      </c>
      <c r="B288" s="248" t="s">
        <v>242</v>
      </c>
      <c r="C288" s="244"/>
    </row>
    <row r="289" spans="1:3">
      <c r="A289" s="242">
        <v>207</v>
      </c>
      <c r="B289" s="243" t="s">
        <v>34</v>
      </c>
      <c r="C289" s="244">
        <f>C290+C304+C309+C316+C318+C324</f>
        <v>1227</v>
      </c>
    </row>
    <row r="290" spans="1:3">
      <c r="A290" s="245">
        <v>20701</v>
      </c>
      <c r="B290" s="246" t="s">
        <v>245</v>
      </c>
      <c r="C290" s="244">
        <f>SUM(C291:C303)</f>
        <v>749</v>
      </c>
    </row>
    <row r="291" spans="1:3">
      <c r="A291" s="247">
        <v>2070101</v>
      </c>
      <c r="B291" s="248" t="s">
        <v>58</v>
      </c>
      <c r="C291" s="244">
        <v>422</v>
      </c>
    </row>
    <row r="292" spans="1:3">
      <c r="A292" s="247">
        <v>2070102</v>
      </c>
      <c r="B292" s="248" t="s">
        <v>59</v>
      </c>
      <c r="C292" s="244"/>
    </row>
    <row r="293" spans="1:3">
      <c r="A293" s="247">
        <v>2070104</v>
      </c>
      <c r="B293" s="248" t="s">
        <v>246</v>
      </c>
      <c r="C293" s="244">
        <v>51</v>
      </c>
    </row>
    <row r="294" spans="1:3">
      <c r="A294" s="247">
        <v>2070105</v>
      </c>
      <c r="B294" s="248" t="s">
        <v>247</v>
      </c>
      <c r="C294" s="244"/>
    </row>
    <row r="295" spans="1:3">
      <c r="A295" s="247">
        <v>2070106</v>
      </c>
      <c r="B295" s="248" t="s">
        <v>248</v>
      </c>
      <c r="C295" s="244"/>
    </row>
    <row r="296" spans="1:3">
      <c r="A296" s="247">
        <v>2070107</v>
      </c>
      <c r="B296" s="248" t="s">
        <v>249</v>
      </c>
      <c r="C296" s="244"/>
    </row>
    <row r="297" spans="1:3">
      <c r="A297" s="247">
        <v>2070108</v>
      </c>
      <c r="B297" s="248" t="s">
        <v>250</v>
      </c>
      <c r="C297" s="244">
        <v>38</v>
      </c>
    </row>
    <row r="298" spans="1:3">
      <c r="A298" s="247">
        <v>2070109</v>
      </c>
      <c r="B298" s="248" t="s">
        <v>251</v>
      </c>
      <c r="C298" s="244">
        <v>61</v>
      </c>
    </row>
    <row r="299" spans="1:3">
      <c r="A299" s="247">
        <v>2070110</v>
      </c>
      <c r="B299" s="248" t="s">
        <v>252</v>
      </c>
      <c r="C299" s="244"/>
    </row>
    <row r="300" spans="1:3">
      <c r="A300" s="247">
        <v>2070111</v>
      </c>
      <c r="B300" s="248" t="s">
        <v>253</v>
      </c>
      <c r="C300" s="244">
        <v>10</v>
      </c>
    </row>
    <row r="301" spans="1:3">
      <c r="A301" s="247">
        <v>2070113</v>
      </c>
      <c r="B301" s="248" t="s">
        <v>254</v>
      </c>
      <c r="C301" s="244"/>
    </row>
    <row r="302" spans="1:3">
      <c r="A302" s="247">
        <v>2070114</v>
      </c>
      <c r="B302" s="248" t="s">
        <v>255</v>
      </c>
      <c r="C302" s="244">
        <v>144</v>
      </c>
    </row>
    <row r="303" spans="1:3">
      <c r="A303" s="247">
        <v>2070199</v>
      </c>
      <c r="B303" s="248" t="s">
        <v>256</v>
      </c>
      <c r="C303" s="244">
        <v>23</v>
      </c>
    </row>
    <row r="304" spans="1:3">
      <c r="A304" s="245">
        <v>20702</v>
      </c>
      <c r="B304" s="246" t="s">
        <v>257</v>
      </c>
      <c r="C304" s="244">
        <f>SUM(C305:C308)</f>
        <v>28</v>
      </c>
    </row>
    <row r="305" spans="1:3">
      <c r="A305" s="247">
        <v>2070201</v>
      </c>
      <c r="B305" s="248" t="s">
        <v>58</v>
      </c>
      <c r="C305" s="244"/>
    </row>
    <row r="306" spans="1:3">
      <c r="A306" s="247">
        <v>2070204</v>
      </c>
      <c r="B306" s="248" t="s">
        <v>258</v>
      </c>
      <c r="C306" s="244">
        <v>28</v>
      </c>
    </row>
    <row r="307" spans="1:3">
      <c r="A307" s="247">
        <v>2070205</v>
      </c>
      <c r="B307" s="248" t="s">
        <v>259</v>
      </c>
      <c r="C307" s="244"/>
    </row>
    <row r="308" spans="1:3">
      <c r="A308" s="247">
        <v>2070299</v>
      </c>
      <c r="B308" s="248" t="s">
        <v>260</v>
      </c>
      <c r="C308" s="244"/>
    </row>
    <row r="309" spans="1:3">
      <c r="A309" s="245">
        <v>20703</v>
      </c>
      <c r="B309" s="246" t="s">
        <v>261</v>
      </c>
      <c r="C309" s="244">
        <f>SUM(C310:C315)</f>
        <v>20</v>
      </c>
    </row>
    <row r="310" spans="1:3">
      <c r="A310" s="247">
        <v>2070301</v>
      </c>
      <c r="B310" s="248" t="s">
        <v>58</v>
      </c>
      <c r="C310" s="244"/>
    </row>
    <row r="311" spans="1:3">
      <c r="A311" s="247">
        <v>2070305</v>
      </c>
      <c r="B311" s="248" t="s">
        <v>262</v>
      </c>
      <c r="C311" s="244"/>
    </row>
    <row r="312" spans="1:3">
      <c r="A312" s="247">
        <v>2070306</v>
      </c>
      <c r="B312" s="248" t="s">
        <v>263</v>
      </c>
      <c r="C312" s="244"/>
    </row>
    <row r="313" spans="1:3">
      <c r="A313" s="247">
        <v>2070307</v>
      </c>
      <c r="B313" s="248" t="s">
        <v>264</v>
      </c>
      <c r="C313" s="244"/>
    </row>
    <row r="314" spans="1:3">
      <c r="A314" s="247">
        <v>2070308</v>
      </c>
      <c r="B314" s="248" t="s">
        <v>265</v>
      </c>
      <c r="C314" s="244">
        <v>20</v>
      </c>
    </row>
    <row r="315" spans="1:3">
      <c r="A315" s="247">
        <v>2070399</v>
      </c>
      <c r="B315" s="248" t="s">
        <v>266</v>
      </c>
      <c r="C315" s="244"/>
    </row>
    <row r="316" spans="1:3">
      <c r="A316" s="245">
        <v>20706</v>
      </c>
      <c r="B316" s="246" t="s">
        <v>267</v>
      </c>
      <c r="C316" s="244">
        <f>SUM(C317)</f>
        <v>13</v>
      </c>
    </row>
    <row r="317" spans="1:3">
      <c r="A317" s="247">
        <v>2070607</v>
      </c>
      <c r="B317" s="248" t="s">
        <v>268</v>
      </c>
      <c r="C317" s="244">
        <v>13</v>
      </c>
    </row>
    <row r="318" spans="1:3">
      <c r="A318" s="245">
        <v>20708</v>
      </c>
      <c r="B318" s="246" t="s">
        <v>269</v>
      </c>
      <c r="C318" s="244">
        <f>SUM(C319:C323)</f>
        <v>408</v>
      </c>
    </row>
    <row r="319" spans="1:3">
      <c r="A319" s="247">
        <v>2070801</v>
      </c>
      <c r="B319" s="248" t="s">
        <v>58</v>
      </c>
      <c r="C319" s="244"/>
    </row>
    <row r="320" spans="1:3">
      <c r="A320" s="247">
        <v>2070803</v>
      </c>
      <c r="B320" s="248" t="s">
        <v>60</v>
      </c>
      <c r="C320" s="244"/>
    </row>
    <row r="321" spans="1:3">
      <c r="A321" s="247">
        <v>2070807</v>
      </c>
      <c r="B321" s="248" t="s">
        <v>270</v>
      </c>
      <c r="C321" s="244"/>
    </row>
    <row r="322" spans="1:3">
      <c r="A322" s="247">
        <v>2070808</v>
      </c>
      <c r="B322" s="248" t="s">
        <v>271</v>
      </c>
      <c r="C322" s="244">
        <v>408</v>
      </c>
    </row>
    <row r="323" spans="1:3">
      <c r="A323" s="247">
        <v>2070899</v>
      </c>
      <c r="B323" s="248" t="s">
        <v>272</v>
      </c>
      <c r="C323" s="244"/>
    </row>
    <row r="324" spans="1:3">
      <c r="A324" s="245">
        <v>20799</v>
      </c>
      <c r="B324" s="246" t="s">
        <v>273</v>
      </c>
      <c r="C324" s="244">
        <f>SUM(C325:C326)</f>
        <v>9</v>
      </c>
    </row>
    <row r="325" spans="1:3">
      <c r="A325" s="247">
        <v>2079902</v>
      </c>
      <c r="B325" s="248" t="s">
        <v>274</v>
      </c>
      <c r="C325" s="244"/>
    </row>
    <row r="326" spans="1:3">
      <c r="A326" s="247">
        <v>2079999</v>
      </c>
      <c r="B326" s="248" t="s">
        <v>273</v>
      </c>
      <c r="C326" s="244">
        <v>9</v>
      </c>
    </row>
    <row r="327" spans="1:3">
      <c r="A327" s="242">
        <v>208</v>
      </c>
      <c r="B327" s="243" t="s">
        <v>35</v>
      </c>
      <c r="C327" s="244">
        <f>C328+C341+C347+C354+C359+C366+C372+C376+C385+C388+C391+C394+C397+C400+C403+C409+C411</f>
        <v>28275</v>
      </c>
    </row>
    <row r="328" spans="1:3">
      <c r="A328" s="245">
        <v>20801</v>
      </c>
      <c r="B328" s="246" t="s">
        <v>275</v>
      </c>
      <c r="C328" s="244">
        <f>SUM(C329:C340)</f>
        <v>8676</v>
      </c>
    </row>
    <row r="329" spans="1:3">
      <c r="A329" s="247">
        <v>2080101</v>
      </c>
      <c r="B329" s="248" t="s">
        <v>58</v>
      </c>
      <c r="C329" s="244">
        <v>542</v>
      </c>
    </row>
    <row r="330" spans="1:3">
      <c r="A330" s="247">
        <v>2080102</v>
      </c>
      <c r="B330" s="248" t="s">
        <v>59</v>
      </c>
      <c r="C330" s="244"/>
    </row>
    <row r="331" spans="1:3">
      <c r="A331" s="247">
        <v>2080103</v>
      </c>
      <c r="B331" s="248" t="s">
        <v>60</v>
      </c>
      <c r="C331" s="244"/>
    </row>
    <row r="332" spans="1:3">
      <c r="A332" s="247">
        <v>2080104</v>
      </c>
      <c r="B332" s="248" t="s">
        <v>276</v>
      </c>
      <c r="C332" s="244"/>
    </row>
    <row r="333" spans="1:3">
      <c r="A333" s="247">
        <v>2080105</v>
      </c>
      <c r="B333" s="248" t="s">
        <v>277</v>
      </c>
      <c r="C333" s="244"/>
    </row>
    <row r="334" spans="1:3">
      <c r="A334" s="247">
        <v>2080106</v>
      </c>
      <c r="B334" s="248" t="s">
        <v>278</v>
      </c>
      <c r="C334" s="244"/>
    </row>
    <row r="335" spans="1:3">
      <c r="A335" s="247">
        <v>2080107</v>
      </c>
      <c r="B335" s="248" t="s">
        <v>279</v>
      </c>
      <c r="C335" s="244"/>
    </row>
    <row r="336" spans="1:3">
      <c r="A336" s="247">
        <v>2080108</v>
      </c>
      <c r="B336" s="248" t="s">
        <v>96</v>
      </c>
      <c r="C336" s="244"/>
    </row>
    <row r="337" spans="1:3">
      <c r="A337" s="247">
        <v>2080109</v>
      </c>
      <c r="B337" s="248" t="s">
        <v>280</v>
      </c>
      <c r="C337" s="244">
        <v>12</v>
      </c>
    </row>
    <row r="338" spans="1:3">
      <c r="A338" s="247">
        <v>2080111</v>
      </c>
      <c r="B338" s="248" t="s">
        <v>281</v>
      </c>
      <c r="C338" s="244"/>
    </row>
    <row r="339" spans="1:3">
      <c r="A339" s="247">
        <v>2080112</v>
      </c>
      <c r="B339" s="248" t="s">
        <v>282</v>
      </c>
      <c r="C339" s="244"/>
    </row>
    <row r="340" spans="1:3">
      <c r="A340" s="247">
        <v>2080199</v>
      </c>
      <c r="B340" s="248" t="s">
        <v>283</v>
      </c>
      <c r="C340" s="244">
        <v>8122</v>
      </c>
    </row>
    <row r="341" spans="1:3">
      <c r="A341" s="245">
        <v>20802</v>
      </c>
      <c r="B341" s="246" t="s">
        <v>284</v>
      </c>
      <c r="C341" s="244">
        <f>SUM(C342:C346)</f>
        <v>405</v>
      </c>
    </row>
    <row r="342" spans="1:3">
      <c r="A342" s="247">
        <v>2080201</v>
      </c>
      <c r="B342" s="248" t="s">
        <v>58</v>
      </c>
      <c r="C342" s="244">
        <v>257</v>
      </c>
    </row>
    <row r="343" spans="1:3">
      <c r="A343" s="247">
        <v>2080202</v>
      </c>
      <c r="B343" s="248" t="s">
        <v>59</v>
      </c>
      <c r="C343" s="244">
        <v>148</v>
      </c>
    </row>
    <row r="344" spans="1:3">
      <c r="A344" s="247">
        <v>2080206</v>
      </c>
      <c r="B344" s="248" t="s">
        <v>285</v>
      </c>
      <c r="C344" s="244"/>
    </row>
    <row r="345" spans="1:3">
      <c r="A345" s="247">
        <v>2080207</v>
      </c>
      <c r="B345" s="248" t="s">
        <v>286</v>
      </c>
      <c r="C345" s="244"/>
    </row>
    <row r="346" spans="1:3">
      <c r="A346" s="247">
        <v>2080299</v>
      </c>
      <c r="B346" s="248" t="s">
        <v>287</v>
      </c>
      <c r="C346" s="244"/>
    </row>
    <row r="347" spans="1:3">
      <c r="A347" s="245">
        <v>20805</v>
      </c>
      <c r="B347" s="246" t="s">
        <v>288</v>
      </c>
      <c r="C347" s="244">
        <f>SUM(C348:C353)</f>
        <v>11335</v>
      </c>
    </row>
    <row r="348" spans="1:3">
      <c r="A348" s="247">
        <v>2080501</v>
      </c>
      <c r="B348" s="248" t="s">
        <v>289</v>
      </c>
      <c r="C348" s="244">
        <v>1962</v>
      </c>
    </row>
    <row r="349" spans="1:3">
      <c r="A349" s="247">
        <v>2080502</v>
      </c>
      <c r="B349" s="248" t="s">
        <v>290</v>
      </c>
      <c r="C349" s="244">
        <v>244</v>
      </c>
    </row>
    <row r="350" spans="1:3">
      <c r="A350" s="247">
        <v>2080503</v>
      </c>
      <c r="B350" s="248" t="s">
        <v>291</v>
      </c>
      <c r="C350" s="244"/>
    </row>
    <row r="351" spans="1:3">
      <c r="A351" s="247">
        <v>2080505</v>
      </c>
      <c r="B351" s="248" t="s">
        <v>292</v>
      </c>
      <c r="C351" s="244">
        <v>2778</v>
      </c>
    </row>
    <row r="352" spans="1:3">
      <c r="A352" s="247">
        <v>2080506</v>
      </c>
      <c r="B352" s="248" t="s">
        <v>293</v>
      </c>
      <c r="C352" s="244">
        <v>462</v>
      </c>
    </row>
    <row r="353" spans="1:3">
      <c r="A353" s="247">
        <v>2080507</v>
      </c>
      <c r="B353" s="248" t="s">
        <v>294</v>
      </c>
      <c r="C353" s="244">
        <v>5889</v>
      </c>
    </row>
    <row r="354" spans="1:3">
      <c r="A354" s="245">
        <v>20807</v>
      </c>
      <c r="B354" s="246" t="s">
        <v>295</v>
      </c>
      <c r="C354" s="244">
        <f>SUM(C355:C358)</f>
        <v>1382</v>
      </c>
    </row>
    <row r="355" spans="1:3">
      <c r="A355" s="247">
        <v>2080701</v>
      </c>
      <c r="B355" s="248" t="s">
        <v>296</v>
      </c>
      <c r="C355" s="244">
        <v>882</v>
      </c>
    </row>
    <row r="356" spans="1:3">
      <c r="A356" s="247">
        <v>2080702</v>
      </c>
      <c r="B356" s="248" t="s">
        <v>297</v>
      </c>
      <c r="C356" s="244">
        <v>345</v>
      </c>
    </row>
    <row r="357" spans="1:3">
      <c r="A357" s="247">
        <v>2080711</v>
      </c>
      <c r="B357" s="248" t="s">
        <v>298</v>
      </c>
      <c r="C357" s="244">
        <v>155</v>
      </c>
    </row>
    <row r="358" spans="1:3">
      <c r="A358" s="247">
        <v>2080799</v>
      </c>
      <c r="B358" s="248" t="s">
        <v>299</v>
      </c>
      <c r="C358" s="244"/>
    </row>
    <row r="359" spans="1:3">
      <c r="A359" s="245">
        <v>20808</v>
      </c>
      <c r="B359" s="246" t="s">
        <v>300</v>
      </c>
      <c r="C359" s="244">
        <f>SUM(C360:C365)</f>
        <v>1008</v>
      </c>
    </row>
    <row r="360" spans="1:3">
      <c r="A360" s="247">
        <v>2080801</v>
      </c>
      <c r="B360" s="248" t="s">
        <v>301</v>
      </c>
      <c r="C360" s="244">
        <v>135</v>
      </c>
    </row>
    <row r="361" spans="1:3">
      <c r="A361" s="247">
        <v>2080802</v>
      </c>
      <c r="B361" s="248" t="s">
        <v>302</v>
      </c>
      <c r="C361" s="244">
        <v>92</v>
      </c>
    </row>
    <row r="362" spans="1:3">
      <c r="A362" s="247">
        <v>2080803</v>
      </c>
      <c r="B362" s="248" t="s">
        <v>303</v>
      </c>
      <c r="C362" s="244">
        <v>498</v>
      </c>
    </row>
    <row r="363" spans="1:3">
      <c r="A363" s="247">
        <v>2080805</v>
      </c>
      <c r="B363" s="248" t="s">
        <v>304</v>
      </c>
      <c r="C363" s="244">
        <v>176</v>
      </c>
    </row>
    <row r="364" spans="1:3">
      <c r="A364" s="247">
        <v>2080808</v>
      </c>
      <c r="B364" s="248" t="s">
        <v>305</v>
      </c>
      <c r="C364" s="244"/>
    </row>
    <row r="365" spans="1:3">
      <c r="A365" s="247">
        <v>2080899</v>
      </c>
      <c r="B365" s="248" t="s">
        <v>306</v>
      </c>
      <c r="C365" s="244">
        <v>107</v>
      </c>
    </row>
    <row r="366" spans="1:3">
      <c r="A366" s="245">
        <v>20809</v>
      </c>
      <c r="B366" s="246" t="s">
        <v>307</v>
      </c>
      <c r="C366" s="244">
        <f>SUM(C367:C371)</f>
        <v>240</v>
      </c>
    </row>
    <row r="367" spans="1:3">
      <c r="A367" s="247">
        <v>2080901</v>
      </c>
      <c r="B367" s="248" t="s">
        <v>308</v>
      </c>
      <c r="C367" s="244">
        <v>233</v>
      </c>
    </row>
    <row r="368" spans="1:3">
      <c r="A368" s="247">
        <v>2080902</v>
      </c>
      <c r="B368" s="248" t="s">
        <v>309</v>
      </c>
      <c r="C368" s="244"/>
    </row>
    <row r="369" spans="1:3">
      <c r="A369" s="247">
        <v>2080903</v>
      </c>
      <c r="B369" s="248" t="s">
        <v>310</v>
      </c>
      <c r="C369" s="244"/>
    </row>
    <row r="370" spans="1:3">
      <c r="A370" s="247">
        <v>2080904</v>
      </c>
      <c r="B370" s="248" t="s">
        <v>311</v>
      </c>
      <c r="C370" s="244">
        <v>7</v>
      </c>
    </row>
    <row r="371" spans="1:3">
      <c r="A371" s="247">
        <v>2080905</v>
      </c>
      <c r="B371" s="248" t="s">
        <v>312</v>
      </c>
      <c r="C371" s="244"/>
    </row>
    <row r="372" spans="1:3">
      <c r="A372" s="245">
        <v>20810</v>
      </c>
      <c r="B372" s="246" t="s">
        <v>313</v>
      </c>
      <c r="C372" s="244">
        <f>SUM(C373:C375)</f>
        <v>292</v>
      </c>
    </row>
    <row r="373" spans="1:3">
      <c r="A373" s="247">
        <v>2081001</v>
      </c>
      <c r="B373" s="248" t="s">
        <v>314</v>
      </c>
      <c r="C373" s="244">
        <v>28</v>
      </c>
    </row>
    <row r="374" spans="1:3">
      <c r="A374" s="247">
        <v>2081002</v>
      </c>
      <c r="B374" s="248" t="s">
        <v>315</v>
      </c>
      <c r="C374" s="244">
        <v>213</v>
      </c>
    </row>
    <row r="375" spans="1:3">
      <c r="A375" s="247">
        <v>2081006</v>
      </c>
      <c r="B375" s="248" t="s">
        <v>316</v>
      </c>
      <c r="C375" s="244">
        <v>51</v>
      </c>
    </row>
    <row r="376" spans="1:3">
      <c r="A376" s="245">
        <v>20811</v>
      </c>
      <c r="B376" s="246" t="s">
        <v>317</v>
      </c>
      <c r="C376" s="244">
        <f>SUM(C377:C384)</f>
        <v>657</v>
      </c>
    </row>
    <row r="377" spans="1:3">
      <c r="A377" s="247">
        <v>2081101</v>
      </c>
      <c r="B377" s="248" t="s">
        <v>58</v>
      </c>
      <c r="C377" s="244"/>
    </row>
    <row r="378" spans="1:3">
      <c r="A378" s="247">
        <v>2081102</v>
      </c>
      <c r="B378" s="248" t="s">
        <v>59</v>
      </c>
      <c r="C378" s="244">
        <v>172</v>
      </c>
    </row>
    <row r="379" spans="1:3">
      <c r="A379" s="247">
        <v>2081103</v>
      </c>
      <c r="B379" s="248" t="s">
        <v>60</v>
      </c>
      <c r="C379" s="244"/>
    </row>
    <row r="380" spans="1:3">
      <c r="A380" s="247">
        <v>2081104</v>
      </c>
      <c r="B380" s="248" t="s">
        <v>318</v>
      </c>
      <c r="C380" s="244">
        <v>17</v>
      </c>
    </row>
    <row r="381" spans="1:3">
      <c r="A381" s="247">
        <v>2081105</v>
      </c>
      <c r="B381" s="248" t="s">
        <v>319</v>
      </c>
      <c r="C381" s="244">
        <v>9</v>
      </c>
    </row>
    <row r="382" spans="1:3">
      <c r="A382" s="247">
        <v>2081106</v>
      </c>
      <c r="B382" s="248" t="s">
        <v>320</v>
      </c>
      <c r="C382" s="244"/>
    </row>
    <row r="383" spans="1:3">
      <c r="A383" s="247">
        <v>2081107</v>
      </c>
      <c r="B383" s="248" t="s">
        <v>321</v>
      </c>
      <c r="C383" s="244">
        <v>360</v>
      </c>
    </row>
    <row r="384" spans="1:3">
      <c r="A384" s="247">
        <v>2081199</v>
      </c>
      <c r="B384" s="248" t="s">
        <v>322</v>
      </c>
      <c r="C384" s="244">
        <v>99</v>
      </c>
    </row>
    <row r="385" spans="1:3">
      <c r="A385" s="245">
        <v>20816</v>
      </c>
      <c r="B385" s="246" t="s">
        <v>323</v>
      </c>
      <c r="C385" s="244">
        <f>SUM(C386:C387)</f>
        <v>0</v>
      </c>
    </row>
    <row r="386" spans="1:3">
      <c r="A386" s="247">
        <v>2081601</v>
      </c>
      <c r="B386" s="248" t="s">
        <v>58</v>
      </c>
      <c r="C386" s="244"/>
    </row>
    <row r="387" spans="1:3">
      <c r="A387" s="247">
        <v>2081699</v>
      </c>
      <c r="B387" s="248" t="s">
        <v>324</v>
      </c>
      <c r="C387" s="244"/>
    </row>
    <row r="388" spans="1:3">
      <c r="A388" s="245">
        <v>20819</v>
      </c>
      <c r="B388" s="246" t="s">
        <v>325</v>
      </c>
      <c r="C388" s="244">
        <f>SUM(C389:C390)</f>
        <v>1020</v>
      </c>
    </row>
    <row r="389" spans="1:3">
      <c r="A389" s="247">
        <v>2081901</v>
      </c>
      <c r="B389" s="248" t="s">
        <v>326</v>
      </c>
      <c r="C389" s="244">
        <v>169</v>
      </c>
    </row>
    <row r="390" spans="1:3">
      <c r="A390" s="247">
        <v>2081902</v>
      </c>
      <c r="B390" s="248" t="s">
        <v>327</v>
      </c>
      <c r="C390" s="244">
        <v>851</v>
      </c>
    </row>
    <row r="391" spans="1:3">
      <c r="A391" s="245">
        <v>20820</v>
      </c>
      <c r="B391" s="246" t="s">
        <v>328</v>
      </c>
      <c r="C391" s="244">
        <f>SUM(C392:C393)</f>
        <v>17</v>
      </c>
    </row>
    <row r="392" spans="1:3">
      <c r="A392" s="247">
        <v>2082001</v>
      </c>
      <c r="B392" s="248" t="s">
        <v>329</v>
      </c>
      <c r="C392" s="244">
        <v>16</v>
      </c>
    </row>
    <row r="393" spans="1:3">
      <c r="A393" s="247">
        <v>2082002</v>
      </c>
      <c r="B393" s="248" t="s">
        <v>330</v>
      </c>
      <c r="C393" s="244">
        <v>1</v>
      </c>
    </row>
    <row r="394" spans="1:3">
      <c r="A394" s="245">
        <v>20821</v>
      </c>
      <c r="B394" s="246" t="s">
        <v>331</v>
      </c>
      <c r="C394" s="244">
        <f>SUM(C395:C396)</f>
        <v>301</v>
      </c>
    </row>
    <row r="395" spans="1:3">
      <c r="A395" s="247">
        <v>2082101</v>
      </c>
      <c r="B395" s="248" t="s">
        <v>332</v>
      </c>
      <c r="C395" s="244">
        <v>25</v>
      </c>
    </row>
    <row r="396" spans="1:3">
      <c r="A396" s="247">
        <v>2082102</v>
      </c>
      <c r="B396" s="248" t="s">
        <v>333</v>
      </c>
      <c r="C396" s="244">
        <v>276</v>
      </c>
    </row>
    <row r="397" spans="1:3">
      <c r="A397" s="245">
        <v>20826</v>
      </c>
      <c r="B397" s="246" t="s">
        <v>334</v>
      </c>
      <c r="C397" s="244">
        <f>SUM(C398:C399)</f>
        <v>2343</v>
      </c>
    </row>
    <row r="398" spans="1:3">
      <c r="A398" s="247">
        <v>2082601</v>
      </c>
      <c r="B398" s="248" t="s">
        <v>335</v>
      </c>
      <c r="C398" s="244">
        <v>140</v>
      </c>
    </row>
    <row r="399" spans="1:3">
      <c r="A399" s="247">
        <v>2082602</v>
      </c>
      <c r="B399" s="248" t="s">
        <v>336</v>
      </c>
      <c r="C399" s="244">
        <v>2203</v>
      </c>
    </row>
    <row r="400" spans="1:3">
      <c r="A400" s="245">
        <v>20827</v>
      </c>
      <c r="B400" s="246" t="s">
        <v>337</v>
      </c>
      <c r="C400" s="244">
        <f>SUM(C401:C402)</f>
        <v>177</v>
      </c>
    </row>
    <row r="401" spans="1:3">
      <c r="A401" s="247">
        <v>2082701</v>
      </c>
      <c r="B401" s="248" t="s">
        <v>338</v>
      </c>
      <c r="C401" s="244">
        <v>68</v>
      </c>
    </row>
    <row r="402" spans="1:3">
      <c r="A402" s="247">
        <v>2082702</v>
      </c>
      <c r="B402" s="248" t="s">
        <v>339</v>
      </c>
      <c r="C402" s="244">
        <v>109</v>
      </c>
    </row>
    <row r="403" spans="1:3">
      <c r="A403" s="245">
        <v>20828</v>
      </c>
      <c r="B403" s="246" t="s">
        <v>340</v>
      </c>
      <c r="C403" s="244">
        <f>SUM(C404:C408)</f>
        <v>415</v>
      </c>
    </row>
    <row r="404" spans="1:3">
      <c r="A404" s="247">
        <v>2082801</v>
      </c>
      <c r="B404" s="248" t="s">
        <v>58</v>
      </c>
      <c r="C404" s="244">
        <v>175</v>
      </c>
    </row>
    <row r="405" spans="1:3">
      <c r="A405" s="247">
        <v>2082802</v>
      </c>
      <c r="B405" s="248" t="s">
        <v>59</v>
      </c>
      <c r="C405" s="244">
        <v>75</v>
      </c>
    </row>
    <row r="406" spans="1:3">
      <c r="A406" s="247">
        <v>2082804</v>
      </c>
      <c r="B406" s="248" t="s">
        <v>341</v>
      </c>
      <c r="C406" s="244">
        <v>118</v>
      </c>
    </row>
    <row r="407" spans="1:3">
      <c r="A407" s="247">
        <v>2082850</v>
      </c>
      <c r="B407" s="248" t="s">
        <v>65</v>
      </c>
      <c r="C407" s="244"/>
    </row>
    <row r="408" spans="1:3">
      <c r="A408" s="247">
        <v>2082899</v>
      </c>
      <c r="B408" s="248" t="s">
        <v>342</v>
      </c>
      <c r="C408" s="244">
        <v>47</v>
      </c>
    </row>
    <row r="409" spans="1:3">
      <c r="A409" s="245">
        <v>20830</v>
      </c>
      <c r="B409" s="246" t="s">
        <v>343</v>
      </c>
      <c r="C409" s="244">
        <f>SUM(C410)</f>
        <v>7</v>
      </c>
    </row>
    <row r="410" spans="1:3">
      <c r="A410" s="247">
        <v>2083001</v>
      </c>
      <c r="B410" s="248" t="s">
        <v>344</v>
      </c>
      <c r="C410" s="244">
        <v>7</v>
      </c>
    </row>
    <row r="411" spans="1:3">
      <c r="A411" s="245">
        <v>20899</v>
      </c>
      <c r="B411" s="246" t="s">
        <v>345</v>
      </c>
      <c r="C411" s="244">
        <f>SUM(C412)</f>
        <v>0</v>
      </c>
    </row>
    <row r="412" spans="1:3">
      <c r="A412" s="247">
        <v>2089999</v>
      </c>
      <c r="B412" s="248" t="s">
        <v>345</v>
      </c>
      <c r="C412" s="244"/>
    </row>
    <row r="413" spans="1:3">
      <c r="A413" s="242">
        <v>210</v>
      </c>
      <c r="B413" s="243" t="s">
        <v>36</v>
      </c>
      <c r="C413" s="244">
        <f>C414+C419+C428+C431+C441+C445+C450+C453+C455+C457+C463+C466+C468</f>
        <v>11881</v>
      </c>
    </row>
    <row r="414" spans="1:3">
      <c r="A414" s="245">
        <v>21001</v>
      </c>
      <c r="B414" s="246" t="s">
        <v>346</v>
      </c>
      <c r="C414" s="244">
        <f>SUM(C415:C418)</f>
        <v>1027</v>
      </c>
    </row>
    <row r="415" spans="1:3">
      <c r="A415" s="247">
        <v>2100101</v>
      </c>
      <c r="B415" s="248" t="s">
        <v>58</v>
      </c>
      <c r="C415" s="244">
        <v>225</v>
      </c>
    </row>
    <row r="416" spans="1:3">
      <c r="A416" s="247">
        <v>2100102</v>
      </c>
      <c r="B416" s="248" t="s">
        <v>59</v>
      </c>
      <c r="C416" s="244">
        <v>796</v>
      </c>
    </row>
    <row r="417" spans="1:3">
      <c r="A417" s="247">
        <v>2100103</v>
      </c>
      <c r="B417" s="248" t="s">
        <v>60</v>
      </c>
      <c r="C417" s="244"/>
    </row>
    <row r="418" spans="1:3">
      <c r="A418" s="247">
        <v>2100199</v>
      </c>
      <c r="B418" s="248" t="s">
        <v>347</v>
      </c>
      <c r="C418" s="244">
        <v>6</v>
      </c>
    </row>
    <row r="419" spans="1:3">
      <c r="A419" s="245">
        <v>21002</v>
      </c>
      <c r="B419" s="246" t="s">
        <v>348</v>
      </c>
      <c r="C419" s="244">
        <f>SUM(C420:C427)</f>
        <v>652</v>
      </c>
    </row>
    <row r="420" spans="1:3">
      <c r="A420" s="247">
        <v>2100201</v>
      </c>
      <c r="B420" s="248" t="s">
        <v>349</v>
      </c>
      <c r="C420" s="244">
        <v>585</v>
      </c>
    </row>
    <row r="421" spans="1:3">
      <c r="A421" s="247">
        <v>2100202</v>
      </c>
      <c r="B421" s="248" t="s">
        <v>350</v>
      </c>
      <c r="C421" s="244"/>
    </row>
    <row r="422" spans="1:3">
      <c r="A422" s="247">
        <v>2100203</v>
      </c>
      <c r="B422" s="248" t="s">
        <v>351</v>
      </c>
      <c r="C422" s="244"/>
    </row>
    <row r="423" spans="1:3">
      <c r="A423" s="247">
        <v>2100205</v>
      </c>
      <c r="B423" s="248" t="s">
        <v>352</v>
      </c>
      <c r="C423" s="244"/>
    </row>
    <row r="424" spans="1:3">
      <c r="A424" s="247">
        <v>2100207</v>
      </c>
      <c r="B424" s="248" t="s">
        <v>353</v>
      </c>
      <c r="C424" s="244"/>
    </row>
    <row r="425" spans="1:3">
      <c r="A425" s="247">
        <v>2100208</v>
      </c>
      <c r="B425" s="248" t="s">
        <v>354</v>
      </c>
      <c r="C425" s="244"/>
    </row>
    <row r="426" spans="1:3">
      <c r="A426" s="247">
        <v>2100213</v>
      </c>
      <c r="B426" s="248" t="s">
        <v>355</v>
      </c>
      <c r="C426" s="244"/>
    </row>
    <row r="427" spans="1:3">
      <c r="A427" s="247">
        <v>2100299</v>
      </c>
      <c r="B427" s="248" t="s">
        <v>356</v>
      </c>
      <c r="C427" s="244">
        <v>67</v>
      </c>
    </row>
    <row r="428" spans="1:3">
      <c r="A428" s="245">
        <v>21003</v>
      </c>
      <c r="B428" s="246" t="s">
        <v>357</v>
      </c>
      <c r="C428" s="244">
        <f>SUM(C429:C430)</f>
        <v>2677</v>
      </c>
    </row>
    <row r="429" spans="1:3">
      <c r="A429" s="247">
        <v>2100302</v>
      </c>
      <c r="B429" s="248" t="s">
        <v>358</v>
      </c>
      <c r="C429" s="244">
        <v>2529</v>
      </c>
    </row>
    <row r="430" spans="1:3">
      <c r="A430" s="247">
        <v>2100399</v>
      </c>
      <c r="B430" s="248" t="s">
        <v>356</v>
      </c>
      <c r="C430" s="244">
        <v>148</v>
      </c>
    </row>
    <row r="431" spans="1:3">
      <c r="A431" s="245">
        <v>21004</v>
      </c>
      <c r="B431" s="246" t="s">
        <v>359</v>
      </c>
      <c r="C431" s="244">
        <f>SUM(C432:C440)</f>
        <v>2705</v>
      </c>
    </row>
    <row r="432" spans="1:3">
      <c r="A432" s="247">
        <v>2100401</v>
      </c>
      <c r="B432" s="248" t="s">
        <v>360</v>
      </c>
      <c r="C432" s="244">
        <v>575</v>
      </c>
    </row>
    <row r="433" spans="1:3">
      <c r="A433" s="247">
        <v>2100402</v>
      </c>
      <c r="B433" s="248" t="s">
        <v>361</v>
      </c>
      <c r="C433" s="244"/>
    </row>
    <row r="434" spans="1:3">
      <c r="A434" s="247">
        <v>2100403</v>
      </c>
      <c r="B434" s="248" t="s">
        <v>362</v>
      </c>
      <c r="C434" s="244">
        <v>347</v>
      </c>
    </row>
    <row r="435" spans="1:3">
      <c r="A435" s="247">
        <v>2100406</v>
      </c>
      <c r="B435" s="248" t="s">
        <v>363</v>
      </c>
      <c r="C435" s="244"/>
    </row>
    <row r="436" spans="1:3">
      <c r="A436" s="247">
        <v>2100407</v>
      </c>
      <c r="B436" s="248" t="s">
        <v>364</v>
      </c>
      <c r="C436" s="244"/>
    </row>
    <row r="437" spans="1:3">
      <c r="A437" s="247">
        <v>2100408</v>
      </c>
      <c r="B437" s="248" t="s">
        <v>365</v>
      </c>
      <c r="C437" s="244">
        <v>1528</v>
      </c>
    </row>
    <row r="438" spans="1:3">
      <c r="A438" s="247">
        <v>2100409</v>
      </c>
      <c r="B438" s="248" t="s">
        <v>366</v>
      </c>
      <c r="C438" s="244">
        <v>237</v>
      </c>
    </row>
    <row r="439" spans="1:3">
      <c r="A439" s="247">
        <v>2100410</v>
      </c>
      <c r="B439" s="248" t="s">
        <v>367</v>
      </c>
      <c r="C439" s="244"/>
    </row>
    <row r="440" spans="1:3">
      <c r="A440" s="247">
        <v>2100499</v>
      </c>
      <c r="B440" s="248" t="s">
        <v>368</v>
      </c>
      <c r="C440" s="244">
        <v>18</v>
      </c>
    </row>
    <row r="441" spans="1:3">
      <c r="A441" s="245">
        <v>21007</v>
      </c>
      <c r="B441" s="246" t="s">
        <v>369</v>
      </c>
      <c r="C441" s="244">
        <f>SUM(C442:C444)</f>
        <v>815</v>
      </c>
    </row>
    <row r="442" spans="1:3">
      <c r="A442" s="247">
        <v>2100716</v>
      </c>
      <c r="B442" s="248" t="s">
        <v>370</v>
      </c>
      <c r="C442" s="244"/>
    </row>
    <row r="443" spans="1:3">
      <c r="A443" s="247">
        <v>2100717</v>
      </c>
      <c r="B443" s="248" t="s">
        <v>371</v>
      </c>
      <c r="C443" s="244">
        <v>815</v>
      </c>
    </row>
    <row r="444" spans="1:3">
      <c r="A444" s="247">
        <v>2100799</v>
      </c>
      <c r="B444" s="248" t="s">
        <v>372</v>
      </c>
      <c r="C444" s="244"/>
    </row>
    <row r="445" spans="1:3">
      <c r="A445" s="245">
        <v>21011</v>
      </c>
      <c r="B445" s="246" t="s">
        <v>373</v>
      </c>
      <c r="C445" s="244">
        <f>SUM(C446:C449)</f>
        <v>1435</v>
      </c>
    </row>
    <row r="446" spans="1:3">
      <c r="A446" s="247">
        <v>2101101</v>
      </c>
      <c r="B446" s="248" t="s">
        <v>374</v>
      </c>
      <c r="C446" s="244">
        <v>1144</v>
      </c>
    </row>
    <row r="447" spans="1:3">
      <c r="A447" s="247">
        <v>2101102</v>
      </c>
      <c r="B447" s="248" t="s">
        <v>375</v>
      </c>
      <c r="C447" s="244">
        <v>113</v>
      </c>
    </row>
    <row r="448" spans="1:3">
      <c r="A448" s="247">
        <v>2101103</v>
      </c>
      <c r="B448" s="248" t="s">
        <v>376</v>
      </c>
      <c r="C448" s="244">
        <v>178</v>
      </c>
    </row>
    <row r="449" spans="1:3">
      <c r="A449" s="247">
        <v>2101199</v>
      </c>
      <c r="B449" s="248" t="s">
        <v>377</v>
      </c>
      <c r="C449" s="244"/>
    </row>
    <row r="450" spans="1:3">
      <c r="A450" s="245">
        <v>21012</v>
      </c>
      <c r="B450" s="246" t="s">
        <v>378</v>
      </c>
      <c r="C450" s="244">
        <f>SUM(C451:C452)</f>
        <v>2100</v>
      </c>
    </row>
    <row r="451" spans="1:3">
      <c r="A451" s="247">
        <v>2101202</v>
      </c>
      <c r="B451" s="248" t="s">
        <v>379</v>
      </c>
      <c r="C451" s="244">
        <v>2100</v>
      </c>
    </row>
    <row r="452" spans="1:3">
      <c r="A452" s="247">
        <v>2101299</v>
      </c>
      <c r="B452" s="248" t="s">
        <v>380</v>
      </c>
      <c r="C452" s="244"/>
    </row>
    <row r="453" spans="1:3">
      <c r="A453" s="245">
        <v>21013</v>
      </c>
      <c r="B453" s="246" t="s">
        <v>381</v>
      </c>
      <c r="C453" s="244">
        <f>SUM(C454)</f>
        <v>48</v>
      </c>
    </row>
    <row r="454" spans="1:3">
      <c r="A454" s="247">
        <v>2101301</v>
      </c>
      <c r="B454" s="248" t="s">
        <v>382</v>
      </c>
      <c r="C454" s="244">
        <v>48</v>
      </c>
    </row>
    <row r="455" spans="1:3">
      <c r="A455" s="245">
        <v>21014</v>
      </c>
      <c r="B455" s="246" t="s">
        <v>383</v>
      </c>
      <c r="C455" s="244">
        <f>SUM(C456)</f>
        <v>27</v>
      </c>
    </row>
    <row r="456" spans="1:3">
      <c r="A456" s="247">
        <v>2101401</v>
      </c>
      <c r="B456" s="248" t="s">
        <v>384</v>
      </c>
      <c r="C456" s="244">
        <v>27</v>
      </c>
    </row>
    <row r="457" spans="1:3">
      <c r="A457" s="245">
        <v>21015</v>
      </c>
      <c r="B457" s="246" t="s">
        <v>385</v>
      </c>
      <c r="C457" s="244">
        <f>SUM(C458:C462)</f>
        <v>394</v>
      </c>
    </row>
    <row r="458" spans="1:3">
      <c r="A458" s="247">
        <v>2101501</v>
      </c>
      <c r="B458" s="248" t="s">
        <v>58</v>
      </c>
      <c r="C458" s="244">
        <v>265</v>
      </c>
    </row>
    <row r="459" spans="1:3">
      <c r="A459" s="247">
        <v>2101504</v>
      </c>
      <c r="B459" s="248" t="s">
        <v>96</v>
      </c>
      <c r="C459" s="244">
        <v>35</v>
      </c>
    </row>
    <row r="460" spans="1:3">
      <c r="A460" s="247">
        <v>2101505</v>
      </c>
      <c r="B460" s="248" t="s">
        <v>386</v>
      </c>
      <c r="C460" s="244"/>
    </row>
    <row r="461" ht="30" customHeight="1" spans="1:3">
      <c r="A461" s="247">
        <v>2101506</v>
      </c>
      <c r="B461" s="248" t="s">
        <v>387</v>
      </c>
      <c r="C461" s="244">
        <v>77</v>
      </c>
    </row>
    <row r="462" spans="1:3">
      <c r="A462" s="247">
        <v>2101599</v>
      </c>
      <c r="B462" s="248" t="s">
        <v>388</v>
      </c>
      <c r="C462" s="244">
        <v>17</v>
      </c>
    </row>
    <row r="463" spans="1:3">
      <c r="A463" s="245">
        <v>21017</v>
      </c>
      <c r="B463" s="246" t="s">
        <v>389</v>
      </c>
      <c r="C463" s="244">
        <f>SUM(C464:C465)</f>
        <v>0</v>
      </c>
    </row>
    <row r="464" spans="1:3">
      <c r="A464" s="247">
        <v>2101704</v>
      </c>
      <c r="B464" s="248" t="s">
        <v>390</v>
      </c>
      <c r="C464" s="244"/>
    </row>
    <row r="465" spans="1:3">
      <c r="A465" s="247">
        <v>2101799</v>
      </c>
      <c r="B465" s="248" t="s">
        <v>391</v>
      </c>
      <c r="C465" s="244"/>
    </row>
    <row r="466" spans="1:3">
      <c r="A466" s="245">
        <v>21018</v>
      </c>
      <c r="B466" s="246" t="s">
        <v>392</v>
      </c>
      <c r="C466" s="244">
        <f>SUM(C467)</f>
        <v>1</v>
      </c>
    </row>
    <row r="467" spans="1:3">
      <c r="A467" s="247">
        <v>2101899</v>
      </c>
      <c r="B467" s="248" t="s">
        <v>393</v>
      </c>
      <c r="C467" s="244">
        <v>1</v>
      </c>
    </row>
    <row r="468" spans="1:3">
      <c r="A468" s="245">
        <v>21099</v>
      </c>
      <c r="B468" s="246" t="s">
        <v>394</v>
      </c>
      <c r="C468" s="244">
        <f>SUM(C469)</f>
        <v>0</v>
      </c>
    </row>
    <row r="469" spans="1:3">
      <c r="A469" s="247">
        <v>2109999</v>
      </c>
      <c r="B469" s="248" t="s">
        <v>394</v>
      </c>
      <c r="C469" s="244"/>
    </row>
    <row r="470" spans="1:3">
      <c r="A470" s="242">
        <v>211</v>
      </c>
      <c r="B470" s="243" t="s">
        <v>37</v>
      </c>
      <c r="C470" s="244">
        <f>C471+C477+C481+C489+C493+C496+C498+C501</f>
        <v>18262</v>
      </c>
    </row>
    <row r="471" spans="1:3">
      <c r="A471" s="245">
        <v>21101</v>
      </c>
      <c r="B471" s="246" t="s">
        <v>395</v>
      </c>
      <c r="C471" s="244">
        <f>SUM(C472:C476)</f>
        <v>50</v>
      </c>
    </row>
    <row r="472" spans="1:3">
      <c r="A472" s="247">
        <v>2110101</v>
      </c>
      <c r="B472" s="248" t="s">
        <v>58</v>
      </c>
      <c r="C472" s="244"/>
    </row>
    <row r="473" spans="1:3">
      <c r="A473" s="247">
        <v>2110102</v>
      </c>
      <c r="B473" s="248" t="s">
        <v>59</v>
      </c>
      <c r="C473" s="244">
        <v>50</v>
      </c>
    </row>
    <row r="474" spans="1:3">
      <c r="A474" s="247">
        <v>2110103</v>
      </c>
      <c r="B474" s="248" t="s">
        <v>60</v>
      </c>
      <c r="C474" s="244"/>
    </row>
    <row r="475" spans="1:3">
      <c r="A475" s="247">
        <v>2110105</v>
      </c>
      <c r="B475" s="248" t="s">
        <v>396</v>
      </c>
      <c r="C475" s="244"/>
    </row>
    <row r="476" spans="1:3">
      <c r="A476" s="247">
        <v>2110199</v>
      </c>
      <c r="B476" s="248" t="s">
        <v>397</v>
      </c>
      <c r="C476" s="244"/>
    </row>
    <row r="477" spans="1:3">
      <c r="A477" s="245">
        <v>21102</v>
      </c>
      <c r="B477" s="246" t="s">
        <v>398</v>
      </c>
      <c r="C477" s="244">
        <f>SUM(C478:C480)</f>
        <v>0</v>
      </c>
    </row>
    <row r="478" spans="1:3">
      <c r="A478" s="247">
        <v>2110203</v>
      </c>
      <c r="B478" s="248" t="s">
        <v>399</v>
      </c>
      <c r="C478" s="244"/>
    </row>
    <row r="479" spans="1:3">
      <c r="A479" s="247">
        <v>2110204</v>
      </c>
      <c r="B479" s="248" t="s">
        <v>400</v>
      </c>
      <c r="C479" s="244"/>
    </row>
    <row r="480" spans="1:3">
      <c r="A480" s="247">
        <v>2110299</v>
      </c>
      <c r="B480" s="248" t="s">
        <v>401</v>
      </c>
      <c r="C480" s="244"/>
    </row>
    <row r="481" spans="1:3">
      <c r="A481" s="245">
        <v>21103</v>
      </c>
      <c r="B481" s="246" t="s">
        <v>402</v>
      </c>
      <c r="C481" s="244">
        <f>SUM(C482:C488)</f>
        <v>13890</v>
      </c>
    </row>
    <row r="482" spans="1:3">
      <c r="A482" s="247">
        <v>2110301</v>
      </c>
      <c r="B482" s="248" t="s">
        <v>403</v>
      </c>
      <c r="C482" s="244">
        <v>7802</v>
      </c>
    </row>
    <row r="483" spans="1:3">
      <c r="A483" s="247">
        <v>2110302</v>
      </c>
      <c r="B483" s="248" t="s">
        <v>404</v>
      </c>
      <c r="C483" s="244">
        <v>6088</v>
      </c>
    </row>
    <row r="484" spans="1:3">
      <c r="A484" s="247">
        <v>2110303</v>
      </c>
      <c r="B484" s="248" t="s">
        <v>405</v>
      </c>
      <c r="C484" s="244"/>
    </row>
    <row r="485" spans="1:3">
      <c r="A485" s="247">
        <v>2110304</v>
      </c>
      <c r="B485" s="248" t="s">
        <v>406</v>
      </c>
      <c r="C485" s="244"/>
    </row>
    <row r="486" spans="1:3">
      <c r="A486" s="247">
        <v>2110305</v>
      </c>
      <c r="B486" s="248" t="s">
        <v>407</v>
      </c>
      <c r="C486" s="244"/>
    </row>
    <row r="487" spans="1:3">
      <c r="A487" s="247">
        <v>2110307</v>
      </c>
      <c r="B487" s="248" t="s">
        <v>408</v>
      </c>
      <c r="C487" s="244"/>
    </row>
    <row r="488" spans="1:3">
      <c r="A488" s="247">
        <v>2110399</v>
      </c>
      <c r="B488" s="248" t="s">
        <v>409</v>
      </c>
      <c r="C488" s="244"/>
    </row>
    <row r="489" spans="1:3">
      <c r="A489" s="245">
        <v>21104</v>
      </c>
      <c r="B489" s="246" t="s">
        <v>410</v>
      </c>
      <c r="C489" s="244">
        <f>SUM(C490:C492)</f>
        <v>3940</v>
      </c>
    </row>
    <row r="490" spans="1:3">
      <c r="A490" s="247">
        <v>2110401</v>
      </c>
      <c r="B490" s="248" t="s">
        <v>411</v>
      </c>
      <c r="C490" s="244">
        <v>3200</v>
      </c>
    </row>
    <row r="491" spans="1:3">
      <c r="A491" s="247">
        <v>2110402</v>
      </c>
      <c r="B491" s="248" t="s">
        <v>412</v>
      </c>
      <c r="C491" s="244">
        <v>740</v>
      </c>
    </row>
    <row r="492" spans="1:3">
      <c r="A492" s="247">
        <v>2110406</v>
      </c>
      <c r="B492" s="248" t="s">
        <v>413</v>
      </c>
      <c r="C492" s="244"/>
    </row>
    <row r="493" spans="1:3">
      <c r="A493" s="245">
        <v>21105</v>
      </c>
      <c r="B493" s="246" t="s">
        <v>414</v>
      </c>
      <c r="C493" s="244">
        <f>SUM(C494:C495)</f>
        <v>382</v>
      </c>
    </row>
    <row r="494" spans="1:3">
      <c r="A494" s="247">
        <v>2110501</v>
      </c>
      <c r="B494" s="248" t="s">
        <v>415</v>
      </c>
      <c r="C494" s="244">
        <v>357</v>
      </c>
    </row>
    <row r="495" spans="1:3">
      <c r="A495" s="247">
        <v>2110507</v>
      </c>
      <c r="B495" s="248" t="s">
        <v>416</v>
      </c>
      <c r="C495" s="244">
        <v>25</v>
      </c>
    </row>
    <row r="496" spans="1:3">
      <c r="A496" s="245">
        <v>21110</v>
      </c>
      <c r="B496" s="246" t="s">
        <v>417</v>
      </c>
      <c r="C496" s="244">
        <f>SUM(C497)</f>
        <v>0</v>
      </c>
    </row>
    <row r="497" spans="1:3">
      <c r="A497" s="247">
        <v>2111001</v>
      </c>
      <c r="B497" s="248" t="s">
        <v>417</v>
      </c>
      <c r="C497" s="244"/>
    </row>
    <row r="498" spans="1:3">
      <c r="A498" s="245">
        <v>21111</v>
      </c>
      <c r="B498" s="246" t="s">
        <v>418</v>
      </c>
      <c r="C498" s="244">
        <f>SUM(C499:C500)</f>
        <v>0</v>
      </c>
    </row>
    <row r="499" spans="1:3">
      <c r="A499" s="247">
        <v>2111101</v>
      </c>
      <c r="B499" s="248" t="s">
        <v>419</v>
      </c>
      <c r="C499" s="244"/>
    </row>
    <row r="500" spans="1:3">
      <c r="A500" s="247">
        <v>2111102</v>
      </c>
      <c r="B500" s="248" t="s">
        <v>420</v>
      </c>
      <c r="C500" s="244"/>
    </row>
    <row r="501" spans="1:3">
      <c r="A501" s="245">
        <v>21112</v>
      </c>
      <c r="B501" s="246" t="s">
        <v>421</v>
      </c>
      <c r="C501" s="244">
        <f>SUM(C502)</f>
        <v>0</v>
      </c>
    </row>
    <row r="502" spans="1:3">
      <c r="A502" s="247">
        <v>2111201</v>
      </c>
      <c r="B502" s="248" t="s">
        <v>421</v>
      </c>
      <c r="C502" s="244"/>
    </row>
    <row r="503" spans="1:3">
      <c r="A503" s="242">
        <v>212</v>
      </c>
      <c r="B503" s="243" t="s">
        <v>38</v>
      </c>
      <c r="C503" s="244">
        <f>C504+C513+C515+C518+C520</f>
        <v>8360</v>
      </c>
    </row>
    <row r="504" spans="1:3">
      <c r="A504" s="245">
        <v>21201</v>
      </c>
      <c r="B504" s="246" t="s">
        <v>422</v>
      </c>
      <c r="C504" s="244">
        <f>SUM(C505:C512)</f>
        <v>5641</v>
      </c>
    </row>
    <row r="505" spans="1:3">
      <c r="A505" s="247">
        <v>2120101</v>
      </c>
      <c r="B505" s="248" t="s">
        <v>58</v>
      </c>
      <c r="C505" s="244">
        <v>3665</v>
      </c>
    </row>
    <row r="506" spans="1:3">
      <c r="A506" s="247">
        <v>2120102</v>
      </c>
      <c r="B506" s="248" t="s">
        <v>59</v>
      </c>
      <c r="C506" s="244"/>
    </row>
    <row r="507" spans="1:3">
      <c r="A507" s="247">
        <v>2120104</v>
      </c>
      <c r="B507" s="248" t="s">
        <v>423</v>
      </c>
      <c r="C507" s="244">
        <v>22</v>
      </c>
    </row>
    <row r="508" spans="1:3">
      <c r="A508" s="247">
        <v>2120105</v>
      </c>
      <c r="B508" s="248" t="s">
        <v>424</v>
      </c>
      <c r="C508" s="244"/>
    </row>
    <row r="509" spans="1:3">
      <c r="A509" s="247">
        <v>2120106</v>
      </c>
      <c r="B509" s="248" t="s">
        <v>425</v>
      </c>
      <c r="C509" s="244"/>
    </row>
    <row r="510" spans="1:3">
      <c r="A510" s="247">
        <v>2120107</v>
      </c>
      <c r="B510" s="248" t="s">
        <v>426</v>
      </c>
      <c r="C510" s="244"/>
    </row>
    <row r="511" spans="1:3">
      <c r="A511" s="247">
        <v>2120109</v>
      </c>
      <c r="B511" s="248" t="s">
        <v>427</v>
      </c>
      <c r="C511" s="244">
        <v>220</v>
      </c>
    </row>
    <row r="512" spans="1:3">
      <c r="A512" s="247">
        <v>2120199</v>
      </c>
      <c r="B512" s="248" t="s">
        <v>428</v>
      </c>
      <c r="C512" s="244">
        <v>1734</v>
      </c>
    </row>
    <row r="513" spans="1:3">
      <c r="A513" s="245">
        <v>21202</v>
      </c>
      <c r="B513" s="246" t="s">
        <v>429</v>
      </c>
      <c r="C513" s="244">
        <f>SUM(C514)</f>
        <v>400</v>
      </c>
    </row>
    <row r="514" spans="1:3">
      <c r="A514" s="247">
        <v>2120201</v>
      </c>
      <c r="B514" s="248" t="s">
        <v>429</v>
      </c>
      <c r="C514" s="244">
        <v>400</v>
      </c>
    </row>
    <row r="515" spans="1:3">
      <c r="A515" s="245">
        <v>21203</v>
      </c>
      <c r="B515" s="246" t="s">
        <v>430</v>
      </c>
      <c r="C515" s="244">
        <f>SUM(C516:C517)</f>
        <v>2000</v>
      </c>
    </row>
    <row r="516" spans="1:3">
      <c r="A516" s="247">
        <v>2120303</v>
      </c>
      <c r="B516" s="248" t="s">
        <v>431</v>
      </c>
      <c r="C516" s="244">
        <v>2000</v>
      </c>
    </row>
    <row r="517" spans="1:3">
      <c r="A517" s="247">
        <v>2120399</v>
      </c>
      <c r="B517" s="248" t="s">
        <v>432</v>
      </c>
      <c r="C517" s="244"/>
    </row>
    <row r="518" spans="1:3">
      <c r="A518" s="245">
        <v>21205</v>
      </c>
      <c r="B518" s="246" t="s">
        <v>433</v>
      </c>
      <c r="C518" s="244">
        <f>SUM(C519)</f>
        <v>319</v>
      </c>
    </row>
    <row r="519" spans="1:3">
      <c r="A519" s="247">
        <v>2120501</v>
      </c>
      <c r="B519" s="248" t="s">
        <v>433</v>
      </c>
      <c r="C519" s="244">
        <v>319</v>
      </c>
    </row>
    <row r="520" spans="1:3">
      <c r="A520" s="245">
        <v>21299</v>
      </c>
      <c r="B520" s="246" t="s">
        <v>434</v>
      </c>
      <c r="C520" s="244">
        <f>SUM(C521)</f>
        <v>0</v>
      </c>
    </row>
    <row r="521" spans="1:3">
      <c r="A521" s="247">
        <v>2129999</v>
      </c>
      <c r="B521" s="248" t="s">
        <v>434</v>
      </c>
      <c r="C521" s="244"/>
    </row>
    <row r="522" spans="1:3">
      <c r="A522" s="242">
        <v>213</v>
      </c>
      <c r="B522" s="243" t="s">
        <v>39</v>
      </c>
      <c r="C522" s="244">
        <f>C523+C544+C562+C582+C586+C590+C593</f>
        <v>9976</v>
      </c>
    </row>
    <row r="523" spans="1:3">
      <c r="A523" s="245">
        <v>21301</v>
      </c>
      <c r="B523" s="246" t="s">
        <v>435</v>
      </c>
      <c r="C523" s="244">
        <f>SUM(C524:C543)</f>
        <v>2249</v>
      </c>
    </row>
    <row r="524" spans="1:3">
      <c r="A524" s="247">
        <v>2130101</v>
      </c>
      <c r="B524" s="248" t="s">
        <v>58</v>
      </c>
      <c r="C524" s="244">
        <v>497</v>
      </c>
    </row>
    <row r="525" spans="1:3">
      <c r="A525" s="247">
        <v>2130103</v>
      </c>
      <c r="B525" s="248" t="s">
        <v>60</v>
      </c>
      <c r="C525" s="244"/>
    </row>
    <row r="526" spans="1:3">
      <c r="A526" s="247">
        <v>2130104</v>
      </c>
      <c r="B526" s="248" t="s">
        <v>65</v>
      </c>
      <c r="C526" s="244"/>
    </row>
    <row r="527" spans="1:3">
      <c r="A527" s="247">
        <v>2130106</v>
      </c>
      <c r="B527" s="248" t="s">
        <v>436</v>
      </c>
      <c r="C527" s="244"/>
    </row>
    <row r="528" spans="1:3">
      <c r="A528" s="247">
        <v>2130108</v>
      </c>
      <c r="B528" s="248" t="s">
        <v>437</v>
      </c>
      <c r="C528" s="244">
        <v>39</v>
      </c>
    </row>
    <row r="529" spans="1:3">
      <c r="A529" s="247">
        <v>2130109</v>
      </c>
      <c r="B529" s="248" t="s">
        <v>438</v>
      </c>
      <c r="C529" s="244">
        <v>30</v>
      </c>
    </row>
    <row r="530" spans="1:3">
      <c r="A530" s="247">
        <v>2130110</v>
      </c>
      <c r="B530" s="248" t="s">
        <v>439</v>
      </c>
      <c r="C530" s="244"/>
    </row>
    <row r="531" spans="1:3">
      <c r="A531" s="247">
        <v>2130111</v>
      </c>
      <c r="B531" s="248" t="s">
        <v>440</v>
      </c>
      <c r="C531" s="244"/>
    </row>
    <row r="532" spans="1:3">
      <c r="A532" s="247">
        <v>2130112</v>
      </c>
      <c r="B532" s="248" t="s">
        <v>441</v>
      </c>
      <c r="C532" s="244">
        <v>40</v>
      </c>
    </row>
    <row r="533" spans="1:3">
      <c r="A533" s="247">
        <v>2130114</v>
      </c>
      <c r="B533" s="248" t="s">
        <v>442</v>
      </c>
      <c r="C533" s="244"/>
    </row>
    <row r="534" spans="1:3">
      <c r="A534" s="247">
        <v>2130119</v>
      </c>
      <c r="B534" s="248" t="s">
        <v>443</v>
      </c>
      <c r="C534" s="244">
        <v>19</v>
      </c>
    </row>
    <row r="535" spans="1:3">
      <c r="A535" s="247">
        <v>2130120</v>
      </c>
      <c r="B535" s="248" t="s">
        <v>444</v>
      </c>
      <c r="C535" s="244">
        <v>293</v>
      </c>
    </row>
    <row r="536" spans="1:3">
      <c r="A536" s="247">
        <v>2130122</v>
      </c>
      <c r="B536" s="248" t="s">
        <v>445</v>
      </c>
      <c r="C536" s="244">
        <v>579</v>
      </c>
    </row>
    <row r="537" spans="1:3">
      <c r="A537" s="247">
        <v>2130124</v>
      </c>
      <c r="B537" s="248" t="s">
        <v>446</v>
      </c>
      <c r="C537" s="244">
        <v>156</v>
      </c>
    </row>
    <row r="538" spans="1:3">
      <c r="A538" s="247">
        <v>2130126</v>
      </c>
      <c r="B538" s="248" t="s">
        <v>447</v>
      </c>
      <c r="C538" s="244">
        <v>517</v>
      </c>
    </row>
    <row r="539" spans="1:3">
      <c r="A539" s="247">
        <v>2130135</v>
      </c>
      <c r="B539" s="248" t="s">
        <v>448</v>
      </c>
      <c r="C539" s="244"/>
    </row>
    <row r="540" spans="1:3">
      <c r="A540" s="247">
        <v>2130148</v>
      </c>
      <c r="B540" s="248" t="s">
        <v>449</v>
      </c>
      <c r="C540" s="244"/>
    </row>
    <row r="541" spans="1:3">
      <c r="A541" s="247">
        <v>2130152</v>
      </c>
      <c r="B541" s="248" t="s">
        <v>450</v>
      </c>
      <c r="C541" s="244">
        <v>3</v>
      </c>
    </row>
    <row r="542" spans="1:3">
      <c r="A542" s="247">
        <v>2130153</v>
      </c>
      <c r="B542" s="248" t="s">
        <v>451</v>
      </c>
      <c r="C542" s="244">
        <v>20</v>
      </c>
    </row>
    <row r="543" spans="1:3">
      <c r="A543" s="247">
        <v>2130199</v>
      </c>
      <c r="B543" s="248" t="s">
        <v>452</v>
      </c>
      <c r="C543" s="244">
        <v>56</v>
      </c>
    </row>
    <row r="544" spans="1:3">
      <c r="A544" s="245">
        <v>21302</v>
      </c>
      <c r="B544" s="246" t="s">
        <v>453</v>
      </c>
      <c r="C544" s="244">
        <f>SUM(C545:C561)</f>
        <v>760</v>
      </c>
    </row>
    <row r="545" spans="1:3">
      <c r="A545" s="247">
        <v>2130201</v>
      </c>
      <c r="B545" s="248" t="s">
        <v>58</v>
      </c>
      <c r="C545" s="244"/>
    </row>
    <row r="546" spans="1:3">
      <c r="A546" s="247">
        <v>2130203</v>
      </c>
      <c r="B546" s="248" t="s">
        <v>60</v>
      </c>
      <c r="C546" s="244"/>
    </row>
    <row r="547" spans="1:3">
      <c r="A547" s="247">
        <v>2130204</v>
      </c>
      <c r="B547" s="248" t="s">
        <v>454</v>
      </c>
      <c r="C547" s="244">
        <v>154</v>
      </c>
    </row>
    <row r="548" spans="1:3">
      <c r="A548" s="247">
        <v>2130205</v>
      </c>
      <c r="B548" s="248" t="s">
        <v>455</v>
      </c>
      <c r="C548" s="244">
        <v>168</v>
      </c>
    </row>
    <row r="549" spans="1:3">
      <c r="A549" s="247">
        <v>2130206</v>
      </c>
      <c r="B549" s="248" t="s">
        <v>456</v>
      </c>
      <c r="C549" s="244"/>
    </row>
    <row r="550" spans="1:3">
      <c r="A550" s="247">
        <v>2130207</v>
      </c>
      <c r="B550" s="248" t="s">
        <v>457</v>
      </c>
      <c r="C550" s="244"/>
    </row>
    <row r="551" spans="1:3">
      <c r="A551" s="247">
        <v>2130209</v>
      </c>
      <c r="B551" s="248" t="s">
        <v>458</v>
      </c>
      <c r="C551" s="244"/>
    </row>
    <row r="552" spans="1:3">
      <c r="A552" s="247">
        <v>2130211</v>
      </c>
      <c r="B552" s="248" t="s">
        <v>459</v>
      </c>
      <c r="C552" s="244"/>
    </row>
    <row r="553" spans="1:3">
      <c r="A553" s="247">
        <v>2130212</v>
      </c>
      <c r="B553" s="248" t="s">
        <v>460</v>
      </c>
      <c r="C553" s="244">
        <v>100</v>
      </c>
    </row>
    <row r="554" spans="1:3">
      <c r="A554" s="247">
        <v>2130213</v>
      </c>
      <c r="B554" s="248" t="s">
        <v>461</v>
      </c>
      <c r="C554" s="244"/>
    </row>
    <row r="555" spans="1:3">
      <c r="A555" s="247">
        <v>2130217</v>
      </c>
      <c r="B555" s="248" t="s">
        <v>462</v>
      </c>
      <c r="C555" s="244"/>
    </row>
    <row r="556" spans="1:3">
      <c r="A556" s="247">
        <v>2130221</v>
      </c>
      <c r="B556" s="248" t="s">
        <v>463</v>
      </c>
      <c r="C556" s="244"/>
    </row>
    <row r="557" spans="1:3">
      <c r="A557" s="247">
        <v>2130223</v>
      </c>
      <c r="B557" s="248" t="s">
        <v>464</v>
      </c>
      <c r="C557" s="244"/>
    </row>
    <row r="558" spans="1:3">
      <c r="A558" s="247">
        <v>2130234</v>
      </c>
      <c r="B558" s="248" t="s">
        <v>465</v>
      </c>
      <c r="C558" s="244">
        <v>318</v>
      </c>
    </row>
    <row r="559" spans="1:3">
      <c r="A559" s="247">
        <v>2130236</v>
      </c>
      <c r="B559" s="248" t="s">
        <v>466</v>
      </c>
      <c r="C559" s="244"/>
    </row>
    <row r="560" spans="1:3">
      <c r="A560" s="247">
        <v>2130237</v>
      </c>
      <c r="B560" s="248" t="s">
        <v>441</v>
      </c>
      <c r="C560" s="244">
        <v>18</v>
      </c>
    </row>
    <row r="561" spans="1:3">
      <c r="A561" s="247">
        <v>2130299</v>
      </c>
      <c r="B561" s="248" t="s">
        <v>467</v>
      </c>
      <c r="C561" s="244">
        <v>2</v>
      </c>
    </row>
    <row r="562" spans="1:3">
      <c r="A562" s="245">
        <v>21303</v>
      </c>
      <c r="B562" s="246" t="s">
        <v>468</v>
      </c>
      <c r="C562" s="244">
        <f>SUM(C563:C581)</f>
        <v>2369</v>
      </c>
    </row>
    <row r="563" spans="1:3">
      <c r="A563" s="247">
        <v>2130301</v>
      </c>
      <c r="B563" s="248" t="s">
        <v>58</v>
      </c>
      <c r="C563" s="244">
        <v>447</v>
      </c>
    </row>
    <row r="564" spans="1:3">
      <c r="A564" s="247">
        <v>2130302</v>
      </c>
      <c r="B564" s="248" t="s">
        <v>59</v>
      </c>
      <c r="C564" s="244"/>
    </row>
    <row r="565" spans="1:3">
      <c r="A565" s="247">
        <v>2130303</v>
      </c>
      <c r="B565" s="248" t="s">
        <v>60</v>
      </c>
      <c r="C565" s="244"/>
    </row>
    <row r="566" spans="1:3">
      <c r="A566" s="247">
        <v>2130304</v>
      </c>
      <c r="B566" s="248" t="s">
        <v>469</v>
      </c>
      <c r="C566" s="244">
        <v>60</v>
      </c>
    </row>
    <row r="567" spans="1:3">
      <c r="A567" s="247">
        <v>2130305</v>
      </c>
      <c r="B567" s="248" t="s">
        <v>470</v>
      </c>
      <c r="C567" s="244">
        <v>174</v>
      </c>
    </row>
    <row r="568" spans="1:3">
      <c r="A568" s="247">
        <v>2130306</v>
      </c>
      <c r="B568" s="248" t="s">
        <v>471</v>
      </c>
      <c r="C568" s="244">
        <v>413</v>
      </c>
    </row>
    <row r="569" spans="1:3">
      <c r="A569" s="247">
        <v>2130308</v>
      </c>
      <c r="B569" s="248" t="s">
        <v>472</v>
      </c>
      <c r="C569" s="244"/>
    </row>
    <row r="570" spans="1:3">
      <c r="A570" s="247">
        <v>2130309</v>
      </c>
      <c r="B570" s="248" t="s">
        <v>473</v>
      </c>
      <c r="C570" s="244"/>
    </row>
    <row r="571" spans="1:3">
      <c r="A571" s="247">
        <v>2130310</v>
      </c>
      <c r="B571" s="248" t="s">
        <v>474</v>
      </c>
      <c r="C571" s="244">
        <v>650</v>
      </c>
    </row>
    <row r="572" spans="1:3">
      <c r="A572" s="247">
        <v>2130311</v>
      </c>
      <c r="B572" s="248" t="s">
        <v>475</v>
      </c>
      <c r="C572" s="244">
        <v>209</v>
      </c>
    </row>
    <row r="573" spans="1:3">
      <c r="A573" s="247">
        <v>2130313</v>
      </c>
      <c r="B573" s="248" t="s">
        <v>476</v>
      </c>
      <c r="C573" s="244"/>
    </row>
    <row r="574" spans="1:3">
      <c r="A574" s="247">
        <v>2130314</v>
      </c>
      <c r="B574" s="248" t="s">
        <v>477</v>
      </c>
      <c r="C574" s="244">
        <v>125</v>
      </c>
    </row>
    <row r="575" spans="1:3">
      <c r="A575" s="247">
        <v>2130315</v>
      </c>
      <c r="B575" s="248" t="s">
        <v>478</v>
      </c>
      <c r="C575" s="244">
        <v>49</v>
      </c>
    </row>
    <row r="576" spans="1:3">
      <c r="A576" s="247">
        <v>2130317</v>
      </c>
      <c r="B576" s="248" t="s">
        <v>479</v>
      </c>
      <c r="C576" s="244"/>
    </row>
    <row r="577" spans="1:3">
      <c r="A577" s="247">
        <v>2130333</v>
      </c>
      <c r="B577" s="248" t="s">
        <v>464</v>
      </c>
      <c r="C577" s="244"/>
    </row>
    <row r="578" spans="1:3">
      <c r="A578" s="247">
        <v>2130335</v>
      </c>
      <c r="B578" s="248" t="s">
        <v>480</v>
      </c>
      <c r="C578" s="244">
        <v>238</v>
      </c>
    </row>
    <row r="579" spans="1:3">
      <c r="A579" s="247">
        <v>2130336</v>
      </c>
      <c r="B579" s="248" t="s">
        <v>481</v>
      </c>
      <c r="C579" s="244"/>
    </row>
    <row r="580" spans="1:3">
      <c r="A580" s="247">
        <v>2130337</v>
      </c>
      <c r="B580" s="248" t="s">
        <v>482</v>
      </c>
      <c r="C580" s="244"/>
    </row>
    <row r="581" spans="1:3">
      <c r="A581" s="247">
        <v>2130399</v>
      </c>
      <c r="B581" s="248" t="s">
        <v>483</v>
      </c>
      <c r="C581" s="244">
        <v>4</v>
      </c>
    </row>
    <row r="582" spans="1:3">
      <c r="A582" s="245">
        <v>21305</v>
      </c>
      <c r="B582" s="246" t="s">
        <v>484</v>
      </c>
      <c r="C582" s="244">
        <f>SUM(C583:C585)</f>
        <v>922</v>
      </c>
    </row>
    <row r="583" spans="1:3">
      <c r="A583" s="247">
        <v>2130507</v>
      </c>
      <c r="B583" s="248" t="s">
        <v>485</v>
      </c>
      <c r="C583" s="244">
        <v>27</v>
      </c>
    </row>
    <row r="584" spans="1:3">
      <c r="A584" s="247">
        <v>2130550</v>
      </c>
      <c r="B584" s="248" t="s">
        <v>65</v>
      </c>
      <c r="C584" s="244"/>
    </row>
    <row r="585" spans="1:3">
      <c r="A585" s="247">
        <v>2130599</v>
      </c>
      <c r="B585" s="248" t="s">
        <v>486</v>
      </c>
      <c r="C585" s="244">
        <v>895</v>
      </c>
    </row>
    <row r="586" spans="1:3">
      <c r="A586" s="245">
        <v>21307</v>
      </c>
      <c r="B586" s="246" t="s">
        <v>487</v>
      </c>
      <c r="C586" s="244">
        <v>2249</v>
      </c>
    </row>
    <row r="587" spans="1:3">
      <c r="A587" s="247">
        <v>2130701</v>
      </c>
      <c r="B587" s="248" t="s">
        <v>488</v>
      </c>
      <c r="C587" s="244">
        <v>705</v>
      </c>
    </row>
    <row r="588" spans="1:3">
      <c r="A588" s="247">
        <v>2130705</v>
      </c>
      <c r="B588" s="248" t="s">
        <v>489</v>
      </c>
      <c r="C588" s="244">
        <v>1518</v>
      </c>
    </row>
    <row r="589" spans="1:3">
      <c r="A589" s="247">
        <v>2130799</v>
      </c>
      <c r="B589" s="248" t="s">
        <v>490</v>
      </c>
      <c r="C589" s="244">
        <v>26</v>
      </c>
    </row>
    <row r="590" spans="1:3">
      <c r="A590" s="245">
        <v>21308</v>
      </c>
      <c r="B590" s="246" t="s">
        <v>491</v>
      </c>
      <c r="C590" s="244">
        <f>SUM(C591:C592)</f>
        <v>1127</v>
      </c>
    </row>
    <row r="591" spans="1:3">
      <c r="A591" s="247">
        <v>2130803</v>
      </c>
      <c r="B591" s="248" t="s">
        <v>492</v>
      </c>
      <c r="C591" s="244">
        <v>1052</v>
      </c>
    </row>
    <row r="592" spans="1:3">
      <c r="A592" s="247">
        <v>2130804</v>
      </c>
      <c r="B592" s="248" t="s">
        <v>493</v>
      </c>
      <c r="C592" s="244">
        <v>75</v>
      </c>
    </row>
    <row r="593" spans="1:3">
      <c r="A593" s="245">
        <v>21399</v>
      </c>
      <c r="B593" s="246" t="s">
        <v>494</v>
      </c>
      <c r="C593" s="244">
        <f>SUM(C594:C595)</f>
        <v>300</v>
      </c>
    </row>
    <row r="594" spans="1:3">
      <c r="A594" s="247">
        <v>2139901</v>
      </c>
      <c r="B594" s="248" t="s">
        <v>495</v>
      </c>
      <c r="C594" s="244">
        <v>300</v>
      </c>
    </row>
    <row r="595" spans="1:3">
      <c r="A595" s="247">
        <v>2139999</v>
      </c>
      <c r="B595" s="248" t="s">
        <v>494</v>
      </c>
      <c r="C595" s="244"/>
    </row>
    <row r="596" spans="1:3">
      <c r="A596" s="242">
        <v>214</v>
      </c>
      <c r="B596" s="243" t="s">
        <v>40</v>
      </c>
      <c r="C596" s="244">
        <f>C597+C608+C611+C615</f>
        <v>3439</v>
      </c>
    </row>
    <row r="597" spans="1:3">
      <c r="A597" s="245">
        <v>21401</v>
      </c>
      <c r="B597" s="246" t="s">
        <v>496</v>
      </c>
      <c r="C597" s="244">
        <f>SUM(C598:C607)</f>
        <v>3439</v>
      </c>
    </row>
    <row r="598" spans="1:3">
      <c r="A598" s="247">
        <v>2140101</v>
      </c>
      <c r="B598" s="248" t="s">
        <v>58</v>
      </c>
      <c r="C598" s="244"/>
    </row>
    <row r="599" spans="1:3">
      <c r="A599" s="247">
        <v>2140102</v>
      </c>
      <c r="B599" s="248" t="s">
        <v>59</v>
      </c>
      <c r="C599" s="244"/>
    </row>
    <row r="600" spans="1:3">
      <c r="A600" s="247">
        <v>2140103</v>
      </c>
      <c r="B600" s="248" t="s">
        <v>60</v>
      </c>
      <c r="C600" s="244"/>
    </row>
    <row r="601" spans="1:3">
      <c r="A601" s="247">
        <v>2140104</v>
      </c>
      <c r="B601" s="248" t="s">
        <v>497</v>
      </c>
      <c r="C601" s="244">
        <v>2831</v>
      </c>
    </row>
    <row r="602" spans="1:3">
      <c r="A602" s="247">
        <v>2140106</v>
      </c>
      <c r="B602" s="248" t="s">
        <v>498</v>
      </c>
      <c r="C602" s="244">
        <v>528</v>
      </c>
    </row>
    <row r="603" spans="1:3">
      <c r="A603" s="247">
        <v>2140112</v>
      </c>
      <c r="B603" s="248" t="s">
        <v>499</v>
      </c>
      <c r="C603" s="244">
        <v>40</v>
      </c>
    </row>
    <row r="604" spans="1:3">
      <c r="A604" s="247">
        <v>2140123</v>
      </c>
      <c r="B604" s="248" t="s">
        <v>500</v>
      </c>
      <c r="C604" s="244"/>
    </row>
    <row r="605" spans="1:3">
      <c r="A605" s="247">
        <v>2140127</v>
      </c>
      <c r="B605" s="248" t="s">
        <v>501</v>
      </c>
      <c r="C605" s="244"/>
    </row>
    <row r="606" spans="1:3">
      <c r="A606" s="247">
        <v>2140136</v>
      </c>
      <c r="B606" s="248" t="s">
        <v>502</v>
      </c>
      <c r="C606" s="244"/>
    </row>
    <row r="607" spans="1:3">
      <c r="A607" s="247">
        <v>2140199</v>
      </c>
      <c r="B607" s="248" t="s">
        <v>503</v>
      </c>
      <c r="C607" s="244">
        <v>40</v>
      </c>
    </row>
    <row r="608" spans="1:3">
      <c r="A608" s="245">
        <v>21402</v>
      </c>
      <c r="B608" s="246" t="s">
        <v>504</v>
      </c>
      <c r="C608" s="244">
        <f>SUM(C609:C610)</f>
        <v>0</v>
      </c>
    </row>
    <row r="609" spans="1:3">
      <c r="A609" s="247">
        <v>2140204</v>
      </c>
      <c r="B609" s="248" t="s">
        <v>505</v>
      </c>
      <c r="C609" s="244"/>
    </row>
    <row r="610" spans="1:3">
      <c r="A610" s="247">
        <v>2140208</v>
      </c>
      <c r="B610" s="248" t="s">
        <v>506</v>
      </c>
      <c r="C610" s="244"/>
    </row>
    <row r="611" spans="1:3">
      <c r="A611" s="245">
        <v>21403</v>
      </c>
      <c r="B611" s="246" t="s">
        <v>507</v>
      </c>
      <c r="C611" s="244">
        <f>SUM(C612:C614)</f>
        <v>0</v>
      </c>
    </row>
    <row r="612" spans="1:3">
      <c r="A612" s="247">
        <v>2140301</v>
      </c>
      <c r="B612" s="248" t="s">
        <v>58</v>
      </c>
      <c r="C612" s="244"/>
    </row>
    <row r="613" spans="1:3">
      <c r="A613" s="247">
        <v>2140302</v>
      </c>
      <c r="B613" s="248" t="s">
        <v>59</v>
      </c>
      <c r="C613" s="244"/>
    </row>
    <row r="614" spans="1:3">
      <c r="A614" s="247">
        <v>2140399</v>
      </c>
      <c r="B614" s="248" t="s">
        <v>508</v>
      </c>
      <c r="C614" s="244"/>
    </row>
    <row r="615" spans="1:3">
      <c r="A615" s="245">
        <v>21405</v>
      </c>
      <c r="B615" s="246" t="s">
        <v>509</v>
      </c>
      <c r="C615" s="244">
        <f>SUM(C616:C617)</f>
        <v>0</v>
      </c>
    </row>
    <row r="616" spans="1:3">
      <c r="A616" s="247">
        <v>2140504</v>
      </c>
      <c r="B616" s="248" t="s">
        <v>506</v>
      </c>
      <c r="C616" s="244"/>
    </row>
    <row r="617" spans="1:3">
      <c r="A617" s="247">
        <v>2140599</v>
      </c>
      <c r="B617" s="248" t="s">
        <v>510</v>
      </c>
      <c r="C617" s="244"/>
    </row>
    <row r="618" spans="1:3">
      <c r="A618" s="242">
        <v>215</v>
      </c>
      <c r="B618" s="243" t="s">
        <v>41</v>
      </c>
      <c r="C618" s="244">
        <f>C619+C622+C630+C635</f>
        <v>109</v>
      </c>
    </row>
    <row r="619" spans="1:3">
      <c r="A619" s="245">
        <v>21502</v>
      </c>
      <c r="B619" s="246" t="s">
        <v>511</v>
      </c>
      <c r="C619" s="244">
        <f>SUM(C620:C621)</f>
        <v>0</v>
      </c>
    </row>
    <row r="620" spans="1:3">
      <c r="A620" s="247">
        <v>2150201</v>
      </c>
      <c r="B620" s="248" t="s">
        <v>58</v>
      </c>
      <c r="C620" s="244"/>
    </row>
    <row r="621" spans="1:3">
      <c r="A621" s="247">
        <v>2150299</v>
      </c>
      <c r="B621" s="248" t="s">
        <v>512</v>
      </c>
      <c r="C621" s="244"/>
    </row>
    <row r="622" spans="1:3">
      <c r="A622" s="245">
        <v>21505</v>
      </c>
      <c r="B622" s="246" t="s">
        <v>513</v>
      </c>
      <c r="C622" s="244">
        <f>SUM(C623:C629)</f>
        <v>51</v>
      </c>
    </row>
    <row r="623" spans="1:3">
      <c r="A623" s="247">
        <v>2150501</v>
      </c>
      <c r="B623" s="248" t="s">
        <v>58</v>
      </c>
      <c r="C623" s="244"/>
    </row>
    <row r="624" spans="1:3">
      <c r="A624" s="247">
        <v>2150502</v>
      </c>
      <c r="B624" s="248" t="s">
        <v>59</v>
      </c>
      <c r="C624" s="244"/>
    </row>
    <row r="625" spans="1:3">
      <c r="A625" s="247">
        <v>2150507</v>
      </c>
      <c r="B625" s="248" t="s">
        <v>514</v>
      </c>
      <c r="C625" s="244"/>
    </row>
    <row r="626" spans="1:3">
      <c r="A626" s="247">
        <v>2150508</v>
      </c>
      <c r="B626" s="248" t="s">
        <v>515</v>
      </c>
      <c r="C626" s="244"/>
    </row>
    <row r="627" spans="1:3">
      <c r="A627" s="247">
        <v>2150517</v>
      </c>
      <c r="B627" s="248" t="s">
        <v>516</v>
      </c>
      <c r="C627" s="244">
        <v>51</v>
      </c>
    </row>
    <row r="628" spans="1:3">
      <c r="A628" s="247">
        <v>2150550</v>
      </c>
      <c r="B628" s="248" t="s">
        <v>65</v>
      </c>
      <c r="C628" s="244"/>
    </row>
    <row r="629" spans="1:3">
      <c r="A629" s="247">
        <v>2150599</v>
      </c>
      <c r="B629" s="248" t="s">
        <v>517</v>
      </c>
      <c r="C629" s="244"/>
    </row>
    <row r="630" spans="1:3">
      <c r="A630" s="245">
        <v>21507</v>
      </c>
      <c r="B630" s="246" t="s">
        <v>518</v>
      </c>
      <c r="C630" s="244">
        <f>SUM(C631:C634)</f>
        <v>0</v>
      </c>
    </row>
    <row r="631" spans="1:3">
      <c r="A631" s="247">
        <v>2150701</v>
      </c>
      <c r="B631" s="248" t="s">
        <v>58</v>
      </c>
      <c r="C631" s="244"/>
    </row>
    <row r="632" spans="1:3">
      <c r="A632" s="247">
        <v>2150702</v>
      </c>
      <c r="B632" s="248" t="s">
        <v>59</v>
      </c>
      <c r="C632" s="244"/>
    </row>
    <row r="633" spans="1:3">
      <c r="A633" s="247">
        <v>2150703</v>
      </c>
      <c r="B633" s="248" t="s">
        <v>60</v>
      </c>
      <c r="C633" s="244"/>
    </row>
    <row r="634" spans="1:3">
      <c r="A634" s="247">
        <v>2150799</v>
      </c>
      <c r="B634" s="248" t="s">
        <v>519</v>
      </c>
      <c r="C634" s="244"/>
    </row>
    <row r="635" spans="1:3">
      <c r="A635" s="245">
        <v>21508</v>
      </c>
      <c r="B635" s="246" t="s">
        <v>520</v>
      </c>
      <c r="C635" s="244">
        <f t="shared" ref="C635:C640" si="1">SUM(C636)</f>
        <v>58</v>
      </c>
    </row>
    <row r="636" spans="1:3">
      <c r="A636" s="247">
        <v>2150805</v>
      </c>
      <c r="B636" s="248" t="s">
        <v>521</v>
      </c>
      <c r="C636" s="244">
        <v>58</v>
      </c>
    </row>
    <row r="637" spans="1:3">
      <c r="A637" s="242">
        <v>216</v>
      </c>
      <c r="B637" s="243" t="s">
        <v>42</v>
      </c>
      <c r="C637" s="244">
        <f>C638+C640+C642</f>
        <v>90</v>
      </c>
    </row>
    <row r="638" spans="1:3">
      <c r="A638" s="245">
        <v>21602</v>
      </c>
      <c r="B638" s="246" t="s">
        <v>522</v>
      </c>
      <c r="C638" s="244">
        <f t="shared" si="1"/>
        <v>0</v>
      </c>
    </row>
    <row r="639" spans="1:3">
      <c r="A639" s="247">
        <v>2160201</v>
      </c>
      <c r="B639" s="248" t="s">
        <v>58</v>
      </c>
      <c r="C639" s="244"/>
    </row>
    <row r="640" spans="1:3">
      <c r="A640" s="245">
        <v>21606</v>
      </c>
      <c r="B640" s="246" t="s">
        <v>523</v>
      </c>
      <c r="C640" s="244">
        <f t="shared" si="1"/>
        <v>90</v>
      </c>
    </row>
    <row r="641" spans="1:3">
      <c r="A641" s="247">
        <v>2160699</v>
      </c>
      <c r="B641" s="248" t="s">
        <v>524</v>
      </c>
      <c r="C641" s="244">
        <v>90</v>
      </c>
    </row>
    <row r="642" spans="1:3">
      <c r="A642" s="245">
        <v>21699</v>
      </c>
      <c r="B642" s="246" t="s">
        <v>525</v>
      </c>
      <c r="C642" s="244">
        <f>SUM(C643)</f>
        <v>0</v>
      </c>
    </row>
    <row r="643" spans="1:3">
      <c r="A643" s="247">
        <v>2169999</v>
      </c>
      <c r="B643" s="248" t="s">
        <v>525</v>
      </c>
      <c r="C643" s="244"/>
    </row>
    <row r="644" spans="1:3">
      <c r="A644" s="242">
        <v>217</v>
      </c>
      <c r="B644" s="243" t="s">
        <v>526</v>
      </c>
      <c r="C644" s="244">
        <f>C645+C649+C651</f>
        <v>0</v>
      </c>
    </row>
    <row r="645" spans="1:3">
      <c r="A645" s="245">
        <v>21701</v>
      </c>
      <c r="B645" s="246" t="s">
        <v>527</v>
      </c>
      <c r="C645" s="244">
        <f>SUM(C646:C648)</f>
        <v>0</v>
      </c>
    </row>
    <row r="646" spans="1:3">
      <c r="A646" s="247">
        <v>2170101</v>
      </c>
      <c r="B646" s="248" t="s">
        <v>58</v>
      </c>
      <c r="C646" s="244"/>
    </row>
    <row r="647" spans="1:3">
      <c r="A647" s="247">
        <v>2170102</v>
      </c>
      <c r="B647" s="248" t="s">
        <v>59</v>
      </c>
      <c r="C647" s="244"/>
    </row>
    <row r="648" spans="1:3">
      <c r="A648" s="247">
        <v>2170150</v>
      </c>
      <c r="B648" s="248" t="s">
        <v>65</v>
      </c>
      <c r="C648" s="244"/>
    </row>
    <row r="649" spans="1:3">
      <c r="A649" s="245">
        <v>21702</v>
      </c>
      <c r="B649" s="246" t="s">
        <v>528</v>
      </c>
      <c r="C649" s="244">
        <f>SUM(C650)</f>
        <v>0</v>
      </c>
    </row>
    <row r="650" spans="1:3">
      <c r="A650" s="247">
        <v>2170299</v>
      </c>
      <c r="B650" s="248" t="s">
        <v>529</v>
      </c>
      <c r="C650" s="244"/>
    </row>
    <row r="651" spans="1:3">
      <c r="A651" s="245">
        <v>21703</v>
      </c>
      <c r="B651" s="246" t="s">
        <v>530</v>
      </c>
      <c r="C651" s="244">
        <f>SUM(C652:C653)</f>
        <v>0</v>
      </c>
    </row>
    <row r="652" spans="1:3">
      <c r="A652" s="247">
        <v>2170302</v>
      </c>
      <c r="B652" s="248" t="s">
        <v>531</v>
      </c>
      <c r="C652" s="244"/>
    </row>
    <row r="653" spans="1:3">
      <c r="A653" s="247">
        <v>2170399</v>
      </c>
      <c r="B653" s="248" t="s">
        <v>532</v>
      </c>
      <c r="C653" s="244"/>
    </row>
    <row r="654" spans="1:3">
      <c r="A654" s="242">
        <v>219</v>
      </c>
      <c r="B654" s="243" t="s">
        <v>533</v>
      </c>
      <c r="C654" s="244">
        <f>SUM(C655)</f>
        <v>0</v>
      </c>
    </row>
    <row r="655" spans="1:3">
      <c r="A655" s="245">
        <v>21999</v>
      </c>
      <c r="B655" s="246" t="s">
        <v>50</v>
      </c>
      <c r="C655" s="244"/>
    </row>
    <row r="656" spans="1:3">
      <c r="A656" s="242">
        <v>220</v>
      </c>
      <c r="B656" s="243" t="s">
        <v>43</v>
      </c>
      <c r="C656" s="244">
        <f>C657+C674</f>
        <v>948</v>
      </c>
    </row>
    <row r="657" spans="1:3">
      <c r="A657" s="245">
        <v>22001</v>
      </c>
      <c r="B657" s="246" t="s">
        <v>534</v>
      </c>
      <c r="C657" s="244">
        <f>SUM(C658:C673)</f>
        <v>948</v>
      </c>
    </row>
    <row r="658" spans="1:3">
      <c r="A658" s="247">
        <v>2200101</v>
      </c>
      <c r="B658" s="248" t="s">
        <v>58</v>
      </c>
      <c r="C658" s="244"/>
    </row>
    <row r="659" spans="1:3">
      <c r="A659" s="247">
        <v>2200102</v>
      </c>
      <c r="B659" s="248" t="s">
        <v>59</v>
      </c>
      <c r="C659" s="244">
        <v>50</v>
      </c>
    </row>
    <row r="660" spans="1:3">
      <c r="A660" s="247">
        <v>2200103</v>
      </c>
      <c r="B660" s="248" t="s">
        <v>60</v>
      </c>
      <c r="C660" s="244"/>
    </row>
    <row r="661" spans="1:3">
      <c r="A661" s="247">
        <v>2200104</v>
      </c>
      <c r="B661" s="248" t="s">
        <v>535</v>
      </c>
      <c r="C661" s="244"/>
    </row>
    <row r="662" spans="1:3">
      <c r="A662" s="247">
        <v>2200106</v>
      </c>
      <c r="B662" s="248" t="s">
        <v>536</v>
      </c>
      <c r="C662" s="244"/>
    </row>
    <row r="663" spans="1:3">
      <c r="A663" s="247">
        <v>2200107</v>
      </c>
      <c r="B663" s="248" t="s">
        <v>537</v>
      </c>
      <c r="C663" s="244"/>
    </row>
    <row r="664" spans="1:3">
      <c r="A664" s="247">
        <v>2200108</v>
      </c>
      <c r="B664" s="248" t="s">
        <v>538</v>
      </c>
      <c r="C664" s="244"/>
    </row>
    <row r="665" spans="1:3">
      <c r="A665" s="247">
        <v>2200109</v>
      </c>
      <c r="B665" s="248" t="s">
        <v>539</v>
      </c>
      <c r="C665" s="244"/>
    </row>
    <row r="666" spans="1:3">
      <c r="A666" s="247">
        <v>2200112</v>
      </c>
      <c r="B666" s="248" t="s">
        <v>540</v>
      </c>
      <c r="C666" s="244">
        <v>898</v>
      </c>
    </row>
    <row r="667" spans="1:3">
      <c r="A667" s="247">
        <v>2200113</v>
      </c>
      <c r="B667" s="248" t="s">
        <v>541</v>
      </c>
      <c r="C667" s="244"/>
    </row>
    <row r="668" spans="1:3">
      <c r="A668" s="247">
        <v>2200114</v>
      </c>
      <c r="B668" s="248" t="s">
        <v>542</v>
      </c>
      <c r="C668" s="244"/>
    </row>
    <row r="669" spans="1:3">
      <c r="A669" s="247">
        <v>2200120</v>
      </c>
      <c r="B669" s="248" t="s">
        <v>543</v>
      </c>
      <c r="C669" s="244"/>
    </row>
    <row r="670" spans="1:3">
      <c r="A670" s="247">
        <v>2200128</v>
      </c>
      <c r="B670" s="248" t="s">
        <v>544</v>
      </c>
      <c r="C670" s="244"/>
    </row>
    <row r="671" spans="1:3">
      <c r="A671" s="247">
        <v>2200129</v>
      </c>
      <c r="B671" s="248" t="s">
        <v>545</v>
      </c>
      <c r="C671" s="244"/>
    </row>
    <row r="672" spans="1:3">
      <c r="A672" s="247">
        <v>2200150</v>
      </c>
      <c r="B672" s="248" t="s">
        <v>65</v>
      </c>
      <c r="C672" s="244"/>
    </row>
    <row r="673" spans="1:3">
      <c r="A673" s="247">
        <v>2200199</v>
      </c>
      <c r="B673" s="248" t="s">
        <v>546</v>
      </c>
      <c r="C673" s="244"/>
    </row>
    <row r="674" spans="1:3">
      <c r="A674" s="245">
        <v>22005</v>
      </c>
      <c r="B674" s="246" t="s">
        <v>547</v>
      </c>
      <c r="C674" s="244">
        <f>SUM(C675:C681)</f>
        <v>0</v>
      </c>
    </row>
    <row r="675" spans="1:3">
      <c r="A675" s="247">
        <v>2200504</v>
      </c>
      <c r="B675" s="248" t="s">
        <v>548</v>
      </c>
      <c r="C675" s="244"/>
    </row>
    <row r="676" spans="1:3">
      <c r="A676" s="247">
        <v>2200507</v>
      </c>
      <c r="B676" s="248" t="s">
        <v>549</v>
      </c>
      <c r="C676" s="244"/>
    </row>
    <row r="677" spans="1:3">
      <c r="A677" s="247">
        <v>2200508</v>
      </c>
      <c r="B677" s="248" t="s">
        <v>550</v>
      </c>
      <c r="C677" s="244"/>
    </row>
    <row r="678" spans="1:3">
      <c r="A678" s="247">
        <v>2200509</v>
      </c>
      <c r="B678" s="248" t="s">
        <v>551</v>
      </c>
      <c r="C678" s="244"/>
    </row>
    <row r="679" spans="1:3">
      <c r="A679" s="247">
        <v>2200510</v>
      </c>
      <c r="B679" s="248" t="s">
        <v>552</v>
      </c>
      <c r="C679" s="244"/>
    </row>
    <row r="680" spans="1:3">
      <c r="A680" s="247">
        <v>2200511</v>
      </c>
      <c r="B680" s="248" t="s">
        <v>553</v>
      </c>
      <c r="C680" s="244"/>
    </row>
    <row r="681" spans="1:3">
      <c r="A681" s="247">
        <v>2200599</v>
      </c>
      <c r="B681" s="248" t="s">
        <v>554</v>
      </c>
      <c r="C681" s="244"/>
    </row>
    <row r="682" spans="1:3">
      <c r="A682" s="242">
        <v>221</v>
      </c>
      <c r="B682" s="243" t="s">
        <v>44</v>
      </c>
      <c r="C682" s="244">
        <f>C683+C689+C691</f>
        <v>5284</v>
      </c>
    </row>
    <row r="683" spans="1:3">
      <c r="A683" s="245">
        <v>22101</v>
      </c>
      <c r="B683" s="246" t="s">
        <v>555</v>
      </c>
      <c r="C683" s="244">
        <f>SUM(C684:C688)</f>
        <v>3095</v>
      </c>
    </row>
    <row r="684" spans="1:3">
      <c r="A684" s="247">
        <v>2210103</v>
      </c>
      <c r="B684" s="248" t="s">
        <v>556</v>
      </c>
      <c r="C684" s="244">
        <v>2630</v>
      </c>
    </row>
    <row r="685" spans="1:3">
      <c r="A685" s="247">
        <v>2210105</v>
      </c>
      <c r="B685" s="248" t="s">
        <v>557</v>
      </c>
      <c r="C685" s="244">
        <v>40</v>
      </c>
    </row>
    <row r="686" spans="1:3">
      <c r="A686" s="247">
        <v>2210108</v>
      </c>
      <c r="B686" s="248" t="s">
        <v>558</v>
      </c>
      <c r="C686" s="244">
        <v>200</v>
      </c>
    </row>
    <row r="687" spans="1:3">
      <c r="A687" s="247">
        <v>2210111</v>
      </c>
      <c r="B687" s="248" t="s">
        <v>559</v>
      </c>
      <c r="C687" s="244">
        <v>25</v>
      </c>
    </row>
    <row r="688" spans="1:3">
      <c r="A688" s="247">
        <v>2210199</v>
      </c>
      <c r="B688" s="248" t="s">
        <v>560</v>
      </c>
      <c r="C688" s="244">
        <v>200</v>
      </c>
    </row>
    <row r="689" spans="1:3">
      <c r="A689" s="245">
        <v>22102</v>
      </c>
      <c r="B689" s="246" t="s">
        <v>561</v>
      </c>
      <c r="C689" s="244">
        <f>SUM(C690)</f>
        <v>2189</v>
      </c>
    </row>
    <row r="690" spans="1:3">
      <c r="A690" s="247">
        <v>2210201</v>
      </c>
      <c r="B690" s="248" t="s">
        <v>562</v>
      </c>
      <c r="C690" s="244">
        <v>2189</v>
      </c>
    </row>
    <row r="691" spans="1:3">
      <c r="A691" s="245">
        <v>22103</v>
      </c>
      <c r="B691" s="246" t="s">
        <v>563</v>
      </c>
      <c r="C691" s="244">
        <f>SUM(C692)</f>
        <v>0</v>
      </c>
    </row>
    <row r="692" spans="1:3">
      <c r="A692" s="247">
        <v>2210302</v>
      </c>
      <c r="B692" s="248" t="s">
        <v>564</v>
      </c>
      <c r="C692" s="244"/>
    </row>
    <row r="693" spans="1:3">
      <c r="A693" s="242">
        <v>222</v>
      </c>
      <c r="B693" s="243" t="s">
        <v>45</v>
      </c>
      <c r="C693" s="244">
        <f>C694+C705+C707+C709</f>
        <v>68</v>
      </c>
    </row>
    <row r="694" spans="1:3">
      <c r="A694" s="245">
        <v>22201</v>
      </c>
      <c r="B694" s="246" t="s">
        <v>565</v>
      </c>
      <c r="C694" s="244">
        <f>SUM(C695:C704)</f>
        <v>0</v>
      </c>
    </row>
    <row r="695" spans="1:3">
      <c r="A695" s="247">
        <v>2220101</v>
      </c>
      <c r="B695" s="248" t="s">
        <v>58</v>
      </c>
      <c r="C695" s="244"/>
    </row>
    <row r="696" spans="1:3">
      <c r="A696" s="247">
        <v>2220102</v>
      </c>
      <c r="B696" s="248" t="s">
        <v>59</v>
      </c>
      <c r="C696" s="244"/>
    </row>
    <row r="697" spans="1:3">
      <c r="A697" s="247">
        <v>2220103</v>
      </c>
      <c r="B697" s="248" t="s">
        <v>60</v>
      </c>
      <c r="C697" s="244"/>
    </row>
    <row r="698" spans="1:3">
      <c r="A698" s="247">
        <v>2220105</v>
      </c>
      <c r="B698" s="248" t="s">
        <v>566</v>
      </c>
      <c r="C698" s="244"/>
    </row>
    <row r="699" spans="1:3">
      <c r="A699" s="247">
        <v>2220106</v>
      </c>
      <c r="B699" s="248" t="s">
        <v>567</v>
      </c>
      <c r="C699" s="244"/>
    </row>
    <row r="700" spans="1:3">
      <c r="A700" s="247">
        <v>2220115</v>
      </c>
      <c r="B700" s="248" t="s">
        <v>568</v>
      </c>
      <c r="C700" s="244"/>
    </row>
    <row r="701" spans="1:3">
      <c r="A701" s="247">
        <v>2220119</v>
      </c>
      <c r="B701" s="248" t="s">
        <v>569</v>
      </c>
      <c r="C701" s="244"/>
    </row>
    <row r="702" spans="1:3">
      <c r="A702" s="247">
        <v>2220120</v>
      </c>
      <c r="B702" s="248" t="s">
        <v>570</v>
      </c>
      <c r="C702" s="244"/>
    </row>
    <row r="703" spans="1:3">
      <c r="A703" s="247">
        <v>2220121</v>
      </c>
      <c r="B703" s="248" t="s">
        <v>571</v>
      </c>
      <c r="C703" s="244"/>
    </row>
    <row r="704" spans="1:3">
      <c r="A704" s="247">
        <v>2220150</v>
      </c>
      <c r="B704" s="248" t="s">
        <v>65</v>
      </c>
      <c r="C704" s="244"/>
    </row>
    <row r="705" spans="1:3">
      <c r="A705" s="245">
        <v>22203</v>
      </c>
      <c r="B705" s="246" t="s">
        <v>572</v>
      </c>
      <c r="C705" s="244">
        <f>SUM(C706)</f>
        <v>0</v>
      </c>
    </row>
    <row r="706" spans="1:3">
      <c r="A706" s="247">
        <v>2220305</v>
      </c>
      <c r="B706" s="248" t="s">
        <v>573</v>
      </c>
      <c r="C706" s="244"/>
    </row>
    <row r="707" spans="1:3">
      <c r="A707" s="245">
        <v>22204</v>
      </c>
      <c r="B707" s="246" t="s">
        <v>574</v>
      </c>
      <c r="C707" s="244">
        <f>SUM(C708)</f>
        <v>49</v>
      </c>
    </row>
    <row r="708" spans="1:3">
      <c r="A708" s="247">
        <v>2220401</v>
      </c>
      <c r="B708" s="248" t="s">
        <v>575</v>
      </c>
      <c r="C708" s="244">
        <v>49</v>
      </c>
    </row>
    <row r="709" spans="1:3">
      <c r="A709" s="245">
        <v>22205</v>
      </c>
      <c r="B709" s="246" t="s">
        <v>576</v>
      </c>
      <c r="C709" s="244">
        <f>SUM(C710:C714)</f>
        <v>19</v>
      </c>
    </row>
    <row r="710" spans="1:3">
      <c r="A710" s="247">
        <v>2220502</v>
      </c>
      <c r="B710" s="248" t="s">
        <v>577</v>
      </c>
      <c r="C710" s="244"/>
    </row>
    <row r="711" spans="1:3">
      <c r="A711" s="247">
        <v>2220504</v>
      </c>
      <c r="B711" s="248" t="s">
        <v>578</v>
      </c>
      <c r="C711" s="244"/>
    </row>
    <row r="712" spans="1:3">
      <c r="A712" s="247">
        <v>2220505</v>
      </c>
      <c r="B712" s="248" t="s">
        <v>579</v>
      </c>
      <c r="C712" s="244"/>
    </row>
    <row r="713" spans="1:3">
      <c r="A713" s="247">
        <v>2220509</v>
      </c>
      <c r="B713" s="248" t="s">
        <v>580</v>
      </c>
      <c r="C713" s="244"/>
    </row>
    <row r="714" spans="1:3">
      <c r="A714" s="247">
        <v>2220511</v>
      </c>
      <c r="B714" s="248" t="s">
        <v>581</v>
      </c>
      <c r="C714" s="244">
        <v>19</v>
      </c>
    </row>
    <row r="715" spans="1:3">
      <c r="A715" s="242">
        <v>224</v>
      </c>
      <c r="B715" s="243" t="s">
        <v>46</v>
      </c>
      <c r="C715" s="244">
        <f>C716+C725+C727+C733+C735+C739</f>
        <v>1437</v>
      </c>
    </row>
    <row r="716" spans="1:3">
      <c r="A716" s="245">
        <v>22401</v>
      </c>
      <c r="B716" s="246" t="s">
        <v>582</v>
      </c>
      <c r="C716" s="244">
        <f>SUM(C717:C724)</f>
        <v>540</v>
      </c>
    </row>
    <row r="717" spans="1:3">
      <c r="A717" s="247">
        <v>2240101</v>
      </c>
      <c r="B717" s="248" t="s">
        <v>58</v>
      </c>
      <c r="C717" s="244">
        <v>339</v>
      </c>
    </row>
    <row r="718" spans="1:3">
      <c r="A718" s="247">
        <v>2240103</v>
      </c>
      <c r="B718" s="248" t="s">
        <v>60</v>
      </c>
      <c r="C718" s="244"/>
    </row>
    <row r="719" spans="1:3">
      <c r="A719" s="247">
        <v>2240104</v>
      </c>
      <c r="B719" s="248" t="s">
        <v>583</v>
      </c>
      <c r="C719" s="244">
        <v>25</v>
      </c>
    </row>
    <row r="720" spans="1:3">
      <c r="A720" s="247">
        <v>2240106</v>
      </c>
      <c r="B720" s="248" t="s">
        <v>584</v>
      </c>
      <c r="C720" s="244">
        <v>110</v>
      </c>
    </row>
    <row r="721" spans="1:3">
      <c r="A721" s="247">
        <v>2240108</v>
      </c>
      <c r="B721" s="248" t="s">
        <v>585</v>
      </c>
      <c r="C721" s="244">
        <v>10</v>
      </c>
    </row>
    <row r="722" spans="1:3">
      <c r="A722" s="247">
        <v>2240109</v>
      </c>
      <c r="B722" s="248" t="s">
        <v>586</v>
      </c>
      <c r="C722" s="244"/>
    </row>
    <row r="723" spans="1:3">
      <c r="A723" s="247">
        <v>2240150</v>
      </c>
      <c r="B723" s="248" t="s">
        <v>65</v>
      </c>
      <c r="C723" s="244"/>
    </row>
    <row r="724" spans="1:3">
      <c r="A724" s="247">
        <v>2240199</v>
      </c>
      <c r="B724" s="248" t="s">
        <v>587</v>
      </c>
      <c r="C724" s="244">
        <v>56</v>
      </c>
    </row>
    <row r="725" spans="1:3">
      <c r="A725" s="245">
        <v>22402</v>
      </c>
      <c r="B725" s="246" t="s">
        <v>588</v>
      </c>
      <c r="C725" s="244">
        <f>SUM(C726)</f>
        <v>786</v>
      </c>
    </row>
    <row r="726" spans="1:3">
      <c r="A726" s="247">
        <v>2240204</v>
      </c>
      <c r="B726" s="248" t="s">
        <v>589</v>
      </c>
      <c r="C726" s="244">
        <v>786</v>
      </c>
    </row>
    <row r="727" spans="1:3">
      <c r="A727" s="245">
        <v>22405</v>
      </c>
      <c r="B727" s="246" t="s">
        <v>590</v>
      </c>
      <c r="C727" s="244">
        <f>SUM(C728:C732)</f>
        <v>0</v>
      </c>
    </row>
    <row r="728" spans="1:3">
      <c r="A728" s="247">
        <v>2240504</v>
      </c>
      <c r="B728" s="248" t="s">
        <v>591</v>
      </c>
      <c r="C728" s="244"/>
    </row>
    <row r="729" spans="1:3">
      <c r="A729" s="247">
        <v>2240506</v>
      </c>
      <c r="B729" s="248" t="s">
        <v>592</v>
      </c>
      <c r="C729" s="244"/>
    </row>
    <row r="730" spans="1:3">
      <c r="A730" s="247">
        <v>2240507</v>
      </c>
      <c r="B730" s="248" t="s">
        <v>593</v>
      </c>
      <c r="C730" s="244"/>
    </row>
    <row r="731" spans="1:3">
      <c r="A731" s="247">
        <v>2240508</v>
      </c>
      <c r="B731" s="248" t="s">
        <v>594</v>
      </c>
      <c r="C731" s="244"/>
    </row>
    <row r="732" spans="1:3">
      <c r="A732" s="247">
        <v>2240550</v>
      </c>
      <c r="B732" s="248" t="s">
        <v>595</v>
      </c>
      <c r="C732" s="244"/>
    </row>
    <row r="733" spans="1:3">
      <c r="A733" s="245">
        <v>22406</v>
      </c>
      <c r="B733" s="246" t="s">
        <v>596</v>
      </c>
      <c r="C733" s="244">
        <f>SUM(C734)</f>
        <v>78</v>
      </c>
    </row>
    <row r="734" spans="1:3">
      <c r="A734" s="247">
        <v>2240602</v>
      </c>
      <c r="B734" s="248" t="s">
        <v>597</v>
      </c>
      <c r="C734" s="244">
        <v>78</v>
      </c>
    </row>
    <row r="735" spans="1:3">
      <c r="A735" s="245">
        <v>22407</v>
      </c>
      <c r="B735" s="246" t="s">
        <v>598</v>
      </c>
      <c r="C735" s="244">
        <f>SUM(C736:C738)</f>
        <v>33</v>
      </c>
    </row>
    <row r="736" spans="1:3">
      <c r="A736" s="247">
        <v>2240703</v>
      </c>
      <c r="B736" s="248" t="s">
        <v>599</v>
      </c>
      <c r="C736" s="244">
        <v>33</v>
      </c>
    </row>
    <row r="737" spans="1:3">
      <c r="A737" s="247">
        <v>2240704</v>
      </c>
      <c r="B737" s="248" t="s">
        <v>600</v>
      </c>
      <c r="C737" s="244"/>
    </row>
    <row r="738" spans="1:3">
      <c r="A738" s="247">
        <v>2240799</v>
      </c>
      <c r="B738" s="248" t="s">
        <v>601</v>
      </c>
      <c r="C738" s="244"/>
    </row>
    <row r="739" spans="1:3">
      <c r="A739" s="245">
        <v>22499</v>
      </c>
      <c r="B739" s="246" t="s">
        <v>602</v>
      </c>
      <c r="C739" s="244">
        <f>SUM(C740)</f>
        <v>0</v>
      </c>
    </row>
    <row r="740" spans="1:3">
      <c r="A740" s="247">
        <v>2249999</v>
      </c>
      <c r="B740" s="248" t="s">
        <v>603</v>
      </c>
      <c r="C740" s="244"/>
    </row>
    <row r="741" spans="1:3">
      <c r="A741" s="242">
        <v>227</v>
      </c>
      <c r="B741" s="243" t="s">
        <v>47</v>
      </c>
      <c r="C741" s="244">
        <v>2500</v>
      </c>
    </row>
    <row r="742" spans="1:3">
      <c r="A742" s="242">
        <v>229</v>
      </c>
      <c r="B742" s="243" t="s">
        <v>604</v>
      </c>
      <c r="C742" s="244">
        <f>C743</f>
        <v>27434</v>
      </c>
    </row>
    <row r="743" spans="1:3">
      <c r="A743" s="245">
        <v>22902</v>
      </c>
      <c r="B743" s="246" t="s">
        <v>604</v>
      </c>
      <c r="C743" s="244">
        <f>SUM(C744)</f>
        <v>27434</v>
      </c>
    </row>
    <row r="744" spans="1:3">
      <c r="A744" s="247">
        <v>2290201</v>
      </c>
      <c r="B744" s="248" t="s">
        <v>604</v>
      </c>
      <c r="C744" s="244">
        <v>27434</v>
      </c>
    </row>
    <row r="745" spans="1:3">
      <c r="A745" s="242">
        <v>232</v>
      </c>
      <c r="B745" s="243" t="s">
        <v>48</v>
      </c>
      <c r="C745" s="244">
        <f>C746</f>
        <v>3502</v>
      </c>
    </row>
    <row r="746" spans="1:3">
      <c r="A746" s="245">
        <v>23203</v>
      </c>
      <c r="B746" s="246" t="s">
        <v>605</v>
      </c>
      <c r="C746" s="244">
        <f>SUM(C747:C749)</f>
        <v>3502</v>
      </c>
    </row>
    <row r="747" spans="1:3">
      <c r="A747" s="247">
        <v>2320301</v>
      </c>
      <c r="B747" s="248" t="s">
        <v>606</v>
      </c>
      <c r="C747" s="244">
        <v>3500</v>
      </c>
    </row>
    <row r="748" spans="1:3">
      <c r="A748" s="247">
        <v>2320302</v>
      </c>
      <c r="B748" s="248" t="s">
        <v>607</v>
      </c>
      <c r="C748" s="244"/>
    </row>
    <row r="749" spans="1:3">
      <c r="A749" s="247">
        <v>2320399</v>
      </c>
      <c r="B749" s="248" t="s">
        <v>608</v>
      </c>
      <c r="C749" s="244">
        <v>2</v>
      </c>
    </row>
    <row r="750" spans="1:3">
      <c r="A750" s="242">
        <v>233</v>
      </c>
      <c r="B750" s="243" t="s">
        <v>49</v>
      </c>
      <c r="C750" s="244">
        <f>C751</f>
        <v>100</v>
      </c>
    </row>
    <row r="751" spans="1:3">
      <c r="A751" s="249">
        <v>23303</v>
      </c>
      <c r="B751" s="250" t="s">
        <v>609</v>
      </c>
      <c r="C751" s="251">
        <f>SUM(C752)</f>
        <v>100</v>
      </c>
    </row>
    <row r="752" spans="1:3">
      <c r="A752" s="247">
        <v>2330301</v>
      </c>
      <c r="B752" s="247" t="s">
        <v>609</v>
      </c>
      <c r="C752" s="244">
        <v>100</v>
      </c>
    </row>
  </sheetData>
  <autoFilter xmlns:etc="http://www.wps.cn/officeDocument/2017/etCustomData" ref="A4:C752" etc:filterBottomFollowUsedRange="0">
    <extLst/>
  </autoFilter>
  <mergeCells count="1">
    <mergeCell ref="A2:C2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24" workbookViewId="0">
      <selection activeCell="D38" sqref="D38"/>
    </sheetView>
  </sheetViews>
  <sheetFormatPr defaultColWidth="9" defaultRowHeight="15.6" outlineLevelCol="4"/>
  <cols>
    <col min="1" max="1" width="19.3703703703704" style="155" customWidth="1"/>
    <col min="2" max="2" width="38.6296296296296" style="159" customWidth="1"/>
    <col min="3" max="3" width="17.25" style="221" customWidth="1"/>
    <col min="4" max="4" width="25.0925925925926" style="159" customWidth="1"/>
    <col min="5" max="5" width="12.8240740740741" style="159"/>
    <col min="6" max="16384" width="9" style="159"/>
  </cols>
  <sheetData>
    <row r="1" s="159" customFormat="1" ht="20" customHeight="1" spans="1:3">
      <c r="A1" s="222" t="s">
        <v>610</v>
      </c>
      <c r="C1" s="221"/>
    </row>
    <row r="2" s="159" customFormat="1" ht="40" customHeight="1" spans="1:3">
      <c r="A2" s="161" t="s">
        <v>611</v>
      </c>
      <c r="B2" s="161"/>
      <c r="C2" s="161"/>
    </row>
    <row r="3" s="156" customFormat="1" ht="20" customHeight="1" spans="1:3">
      <c r="A3" s="223"/>
      <c r="C3" s="162" t="s">
        <v>2</v>
      </c>
    </row>
    <row r="4" s="157" customFormat="1" ht="30" customHeight="1" spans="1:3">
      <c r="A4" s="224" t="s">
        <v>55</v>
      </c>
      <c r="B4" s="224" t="s">
        <v>612</v>
      </c>
      <c r="C4" s="225" t="s">
        <v>4</v>
      </c>
    </row>
    <row r="5" s="157" customFormat="1" ht="20" customHeight="1" spans="1:5">
      <c r="A5" s="226">
        <v>501</v>
      </c>
      <c r="B5" s="226" t="s">
        <v>613</v>
      </c>
      <c r="C5" s="227">
        <f>SUM(C6:C9)</f>
        <v>21456</v>
      </c>
      <c r="D5" s="228"/>
      <c r="E5" s="228"/>
    </row>
    <row r="6" s="220" customFormat="1" ht="20" customHeight="1" spans="1:5">
      <c r="A6" s="229">
        <v>50101</v>
      </c>
      <c r="B6" s="229" t="s">
        <v>614</v>
      </c>
      <c r="C6" s="230">
        <v>14763</v>
      </c>
      <c r="D6" s="228"/>
      <c r="E6" s="228"/>
    </row>
    <row r="7" s="158" customFormat="1" ht="20" customHeight="1" spans="1:5">
      <c r="A7" s="229">
        <v>50102</v>
      </c>
      <c r="B7" s="229" t="s">
        <v>615</v>
      </c>
      <c r="C7" s="230">
        <v>4234</v>
      </c>
      <c r="D7" s="228"/>
      <c r="E7" s="228"/>
    </row>
    <row r="8" s="156" customFormat="1" ht="20" customHeight="1" spans="1:5">
      <c r="A8" s="229">
        <v>50103</v>
      </c>
      <c r="B8" s="229" t="s">
        <v>562</v>
      </c>
      <c r="C8" s="230">
        <v>2062</v>
      </c>
      <c r="D8" s="228"/>
      <c r="E8" s="228"/>
    </row>
    <row r="9" s="156" customFormat="1" ht="20" customHeight="1" spans="1:5">
      <c r="A9" s="229">
        <v>50199</v>
      </c>
      <c r="B9" s="229" t="s">
        <v>616</v>
      </c>
      <c r="C9" s="230">
        <v>397</v>
      </c>
      <c r="D9" s="228"/>
      <c r="E9" s="228"/>
    </row>
    <row r="10" s="156" customFormat="1" ht="20" customHeight="1" spans="1:3">
      <c r="A10" s="226">
        <v>502</v>
      </c>
      <c r="B10" s="226" t="s">
        <v>617</v>
      </c>
      <c r="C10" s="227">
        <f>SUM(C11:C20)</f>
        <v>3407</v>
      </c>
    </row>
    <row r="11" s="156" customFormat="1" ht="20" customHeight="1" spans="1:5">
      <c r="A11" s="229">
        <v>50201</v>
      </c>
      <c r="B11" s="229" t="s">
        <v>618</v>
      </c>
      <c r="C11" s="230">
        <v>2999</v>
      </c>
      <c r="D11" s="228"/>
      <c r="E11" s="228"/>
    </row>
    <row r="12" s="157" customFormat="1" ht="20" customHeight="1" spans="1:5">
      <c r="A12" s="229">
        <v>50202</v>
      </c>
      <c r="B12" s="229" t="s">
        <v>619</v>
      </c>
      <c r="C12" s="230">
        <v>9</v>
      </c>
      <c r="D12" s="228"/>
      <c r="E12" s="228"/>
    </row>
    <row r="13" s="156" customFormat="1" ht="20" customHeight="1" spans="1:5">
      <c r="A13" s="229">
        <v>50203</v>
      </c>
      <c r="B13" s="229" t="s">
        <v>620</v>
      </c>
      <c r="C13" s="230">
        <v>22</v>
      </c>
      <c r="D13" s="228"/>
      <c r="E13" s="228"/>
    </row>
    <row r="14" s="156" customFormat="1" ht="20" customHeight="1" spans="1:5">
      <c r="A14" s="229">
        <v>50204</v>
      </c>
      <c r="B14" s="229" t="s">
        <v>621</v>
      </c>
      <c r="C14" s="230">
        <v>0</v>
      </c>
      <c r="D14" s="228"/>
      <c r="E14" s="228"/>
    </row>
    <row r="15" s="156" customFormat="1" ht="20" customHeight="1" spans="1:5">
      <c r="A15" s="229">
        <v>50205</v>
      </c>
      <c r="B15" s="229" t="s">
        <v>622</v>
      </c>
      <c r="C15" s="230">
        <v>1</v>
      </c>
      <c r="D15" s="228"/>
      <c r="E15" s="228"/>
    </row>
    <row r="16" s="156" customFormat="1" ht="20" customHeight="1" spans="1:5">
      <c r="A16" s="229">
        <v>50206</v>
      </c>
      <c r="B16" s="229" t="s">
        <v>623</v>
      </c>
      <c r="C16" s="230">
        <v>31</v>
      </c>
      <c r="D16" s="228"/>
      <c r="E16" s="228"/>
    </row>
    <row r="17" s="156" customFormat="1" ht="20" customHeight="1" spans="1:3">
      <c r="A17" s="229">
        <v>50207</v>
      </c>
      <c r="B17" s="229" t="s">
        <v>624</v>
      </c>
      <c r="C17" s="230">
        <v>0</v>
      </c>
    </row>
    <row r="18" s="156" customFormat="1" ht="20" customHeight="1" spans="1:5">
      <c r="A18" s="229">
        <v>50208</v>
      </c>
      <c r="B18" s="229" t="s">
        <v>625</v>
      </c>
      <c r="C18" s="230">
        <v>203</v>
      </c>
      <c r="D18" s="228"/>
      <c r="E18" s="228"/>
    </row>
    <row r="19" s="156" customFormat="1" ht="20" customHeight="1" spans="1:5">
      <c r="A19" s="229">
        <v>50209</v>
      </c>
      <c r="B19" s="229" t="s">
        <v>626</v>
      </c>
      <c r="C19" s="230">
        <v>78</v>
      </c>
      <c r="D19" s="228"/>
      <c r="E19" s="228"/>
    </row>
    <row r="20" s="156" customFormat="1" ht="20" customHeight="1" spans="1:5">
      <c r="A20" s="229">
        <v>50299</v>
      </c>
      <c r="B20" s="229" t="s">
        <v>627</v>
      </c>
      <c r="C20" s="230">
        <v>64</v>
      </c>
      <c r="D20" s="228"/>
      <c r="E20" s="228"/>
    </row>
    <row r="21" s="156" customFormat="1" ht="20" customHeight="1" spans="1:3">
      <c r="A21" s="226">
        <v>503</v>
      </c>
      <c r="B21" s="226" t="s">
        <v>628</v>
      </c>
      <c r="C21" s="227">
        <f>C22</f>
        <v>38</v>
      </c>
    </row>
    <row r="22" s="156" customFormat="1" ht="20" customHeight="1" spans="1:5">
      <c r="A22" s="229">
        <v>50306</v>
      </c>
      <c r="B22" s="229" t="s">
        <v>629</v>
      </c>
      <c r="C22" s="230">
        <v>38</v>
      </c>
      <c r="D22" s="228"/>
      <c r="E22" s="228"/>
    </row>
    <row r="23" s="156" customFormat="1" ht="20" customHeight="1" spans="1:5">
      <c r="A23" s="226">
        <v>505</v>
      </c>
      <c r="B23" s="226" t="s">
        <v>630</v>
      </c>
      <c r="C23" s="227">
        <f>C24+C25</f>
        <v>33003</v>
      </c>
      <c r="D23" s="228"/>
      <c r="E23" s="228"/>
    </row>
    <row r="24" s="156" customFormat="1" ht="20" customHeight="1" spans="1:5">
      <c r="A24" s="229">
        <v>50501</v>
      </c>
      <c r="B24" s="229" t="s">
        <v>631</v>
      </c>
      <c r="C24" s="230">
        <v>31809</v>
      </c>
      <c r="D24" s="228"/>
      <c r="E24" s="228"/>
    </row>
    <row r="25" s="156" customFormat="1" ht="20" customHeight="1" spans="1:5">
      <c r="A25" s="229">
        <v>50502</v>
      </c>
      <c r="B25" s="229" t="s">
        <v>632</v>
      </c>
      <c r="C25" s="230">
        <v>1194</v>
      </c>
      <c r="D25" s="228"/>
      <c r="E25" s="228"/>
    </row>
    <row r="26" s="156" customFormat="1" ht="20" customHeight="1" spans="1:5">
      <c r="A26" s="226">
        <v>506</v>
      </c>
      <c r="B26" s="226" t="s">
        <v>633</v>
      </c>
      <c r="C26" s="227">
        <f>C27</f>
        <v>3</v>
      </c>
      <c r="D26" s="228"/>
      <c r="E26" s="228"/>
    </row>
    <row r="27" s="156" customFormat="1" ht="20" customHeight="1" spans="1:5">
      <c r="A27" s="229">
        <v>50601</v>
      </c>
      <c r="B27" s="229" t="s">
        <v>634</v>
      </c>
      <c r="C27" s="230">
        <v>3</v>
      </c>
      <c r="D27" s="228"/>
      <c r="E27" s="228"/>
    </row>
    <row r="28" s="156" customFormat="1" ht="20" customHeight="1" spans="1:3">
      <c r="A28" s="226">
        <v>509</v>
      </c>
      <c r="B28" s="226" t="s">
        <v>635</v>
      </c>
      <c r="C28" s="227">
        <f>C29+C30+C31</f>
        <v>4891</v>
      </c>
    </row>
    <row r="29" s="156" customFormat="1" ht="20" customHeight="1" spans="1:5">
      <c r="A29" s="229">
        <v>50901</v>
      </c>
      <c r="B29" s="229" t="s">
        <v>636</v>
      </c>
      <c r="C29" s="230">
        <v>201</v>
      </c>
      <c r="D29" s="228"/>
      <c r="E29" s="228"/>
    </row>
    <row r="30" s="156" customFormat="1" ht="20" customHeight="1" spans="1:5">
      <c r="A30" s="229">
        <v>50905</v>
      </c>
      <c r="B30" s="229" t="s">
        <v>637</v>
      </c>
      <c r="C30" s="230">
        <v>4690</v>
      </c>
      <c r="D30" s="228"/>
      <c r="E30" s="228"/>
    </row>
    <row r="31" s="156" customFormat="1" ht="20" customHeight="1" spans="1:5">
      <c r="A31" s="229">
        <v>50999</v>
      </c>
      <c r="B31" s="229" t="s">
        <v>638</v>
      </c>
      <c r="C31" s="230">
        <v>0</v>
      </c>
      <c r="D31" s="228"/>
      <c r="E31" s="228"/>
    </row>
    <row r="32" s="156" customFormat="1" ht="20" customHeight="1" spans="1:5">
      <c r="A32" s="231"/>
      <c r="B32" s="232" t="s">
        <v>639</v>
      </c>
      <c r="C32" s="227">
        <f>C5+C10+C21+C23+C26+C28</f>
        <v>62798</v>
      </c>
      <c r="D32" s="228"/>
      <c r="E32" s="228"/>
    </row>
  </sheetData>
  <autoFilter xmlns:etc="http://www.wps.cn/officeDocument/2017/etCustomData" ref="A4:E32" etc:filterBottomFollowUsedRange="0">
    <extLst/>
  </autoFilter>
  <mergeCells count="1">
    <mergeCell ref="A2:C2"/>
  </mergeCells>
  <printOptions horizontalCentered="1"/>
  <pageMargins left="0.919444444444445" right="0.75" top="0.979166666666667" bottom="0.979166666666667" header="0.509027777777778" footer="0.509027777777778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workbookViewId="0">
      <selection activeCell="B8" sqref="B8"/>
    </sheetView>
  </sheetViews>
  <sheetFormatPr defaultColWidth="7" defaultRowHeight="14.4"/>
  <cols>
    <col min="1" max="4" width="20.8703703703704" style="79" customWidth="1"/>
    <col min="5" max="5" width="10.3703703703704" style="80" hidden="1" customWidth="1"/>
    <col min="6" max="6" width="9.62962962962963" style="81" hidden="1" customWidth="1"/>
    <col min="7" max="7" width="8.12962962962963" style="81" hidden="1" customWidth="1"/>
    <col min="8" max="8" width="9.62962962962963" style="82" hidden="1" customWidth="1"/>
    <col min="9" max="9" width="17.5" style="82" hidden="1" customWidth="1"/>
    <col min="10" max="10" width="12.5" style="83" hidden="1" customWidth="1"/>
    <col min="11" max="11" width="7" style="84" hidden="1" customWidth="1"/>
    <col min="12" max="13" width="7" style="81" hidden="1" customWidth="1"/>
    <col min="14" max="14" width="13.8703703703704" style="81" hidden="1" customWidth="1"/>
    <col min="15" max="15" width="7.87037037037037" style="81" hidden="1" customWidth="1"/>
    <col min="16" max="16" width="9.5" style="81" hidden="1" customWidth="1"/>
    <col min="17" max="17" width="6.87037037037037" style="81" hidden="1" customWidth="1"/>
    <col min="18" max="18" width="9" style="81" hidden="1" customWidth="1"/>
    <col min="19" max="19" width="5.87037037037037" style="81" hidden="1" customWidth="1"/>
    <col min="20" max="20" width="5.25" style="81" hidden="1" customWidth="1"/>
    <col min="21" max="21" width="6.5" style="81" hidden="1" customWidth="1"/>
    <col min="22" max="23" width="7" style="81" hidden="1" customWidth="1"/>
    <col min="24" max="24" width="10.6296296296296" style="81" hidden="1" customWidth="1"/>
    <col min="25" max="25" width="10.5" style="81" hidden="1" customWidth="1"/>
    <col min="26" max="26" width="7" style="81" hidden="1" customWidth="1"/>
    <col min="27" max="16384" width="7" style="81"/>
  </cols>
  <sheetData>
    <row r="1" ht="20" customHeight="1" spans="1:4">
      <c r="A1" s="85" t="s">
        <v>640</v>
      </c>
      <c r="B1" s="85"/>
      <c r="C1" s="85"/>
      <c r="D1" s="85"/>
    </row>
    <row r="2" ht="51.75" customHeight="1" spans="1:10">
      <c r="A2" s="86" t="s">
        <v>641</v>
      </c>
      <c r="B2" s="87"/>
      <c r="C2" s="87"/>
      <c r="D2" s="87"/>
      <c r="H2" s="81"/>
      <c r="I2" s="81"/>
      <c r="J2" s="81"/>
    </row>
    <row r="3" ht="20" customHeight="1" spans="4:14">
      <c r="D3" s="218" t="s">
        <v>2</v>
      </c>
      <c r="F3" s="81">
        <v>12.11</v>
      </c>
      <c r="H3" s="81">
        <v>12.22</v>
      </c>
      <c r="I3" s="81"/>
      <c r="J3" s="81"/>
      <c r="N3" s="81">
        <v>1.2</v>
      </c>
    </row>
    <row r="4" s="78" customFormat="1" ht="39.75" customHeight="1" spans="1:16">
      <c r="A4" s="90" t="s">
        <v>642</v>
      </c>
      <c r="B4" s="90" t="s">
        <v>643</v>
      </c>
      <c r="C4" s="90" t="s">
        <v>644</v>
      </c>
      <c r="D4" s="90" t="s">
        <v>645</v>
      </c>
      <c r="E4" s="91"/>
      <c r="H4" s="92" t="s">
        <v>55</v>
      </c>
      <c r="I4" s="92" t="s">
        <v>646</v>
      </c>
      <c r="J4" s="92" t="s">
        <v>25</v>
      </c>
      <c r="K4" s="101"/>
      <c r="N4" s="92" t="s">
        <v>55</v>
      </c>
      <c r="O4" s="102" t="s">
        <v>646</v>
      </c>
      <c r="P4" s="92" t="s">
        <v>25</v>
      </c>
    </row>
    <row r="5" ht="39.75" customHeight="1" spans="1:26">
      <c r="A5" s="93" t="s">
        <v>647</v>
      </c>
      <c r="B5" s="171">
        <v>0</v>
      </c>
      <c r="C5" s="171">
        <v>0</v>
      </c>
      <c r="D5" s="171">
        <v>0</v>
      </c>
      <c r="E5" s="95">
        <v>105429</v>
      </c>
      <c r="F5" s="96">
        <v>595734.14</v>
      </c>
      <c r="G5" s="81">
        <f>104401+13602</f>
        <v>118003</v>
      </c>
      <c r="H5" s="82" t="s">
        <v>648</v>
      </c>
      <c r="I5" s="82" t="s">
        <v>649</v>
      </c>
      <c r="J5" s="83">
        <v>596221.15</v>
      </c>
      <c r="K5" s="84" t="e">
        <f>H5-A5</f>
        <v>#VALUE!</v>
      </c>
      <c r="L5" s="97" t="e">
        <f>J5-#REF!</f>
        <v>#REF!</v>
      </c>
      <c r="M5" s="97">
        <v>75943</v>
      </c>
      <c r="N5" s="82" t="s">
        <v>648</v>
      </c>
      <c r="O5" s="82" t="s">
        <v>649</v>
      </c>
      <c r="P5" s="83">
        <v>643048.95</v>
      </c>
      <c r="Q5" s="84" t="e">
        <f>N5-A5</f>
        <v>#VALUE!</v>
      </c>
      <c r="R5" s="97" t="e">
        <f>P5-#REF!</f>
        <v>#REF!</v>
      </c>
      <c r="T5" s="81">
        <v>717759</v>
      </c>
      <c r="V5" s="104" t="s">
        <v>648</v>
      </c>
      <c r="W5" s="104" t="s">
        <v>649</v>
      </c>
      <c r="X5" s="105">
        <v>659380.53</v>
      </c>
      <c r="Y5" s="81" t="e">
        <f>#REF!-X5</f>
        <v>#REF!</v>
      </c>
      <c r="Z5" s="81" t="e">
        <f t="shared" ref="Z5:Z9" si="0">V5-A5</f>
        <v>#VALUE!</v>
      </c>
    </row>
    <row r="6" ht="39.75" customHeight="1" spans="1:25">
      <c r="A6" s="90" t="s">
        <v>25</v>
      </c>
      <c r="B6" s="171">
        <v>0</v>
      </c>
      <c r="C6" s="171">
        <v>0</v>
      </c>
      <c r="D6" s="171">
        <v>0</v>
      </c>
      <c r="H6" s="98" t="str">
        <f t="shared" ref="H6:J6" si="1">""</f>
        <v/>
      </c>
      <c r="I6" s="98" t="str">
        <f t="shared" si="1"/>
        <v/>
      </c>
      <c r="J6" s="98" t="str">
        <f t="shared" si="1"/>
        <v/>
      </c>
      <c r="N6" s="98" t="str">
        <f t="shared" ref="N6:P6" si="2">""</f>
        <v/>
      </c>
      <c r="O6" s="103" t="str">
        <f t="shared" si="2"/>
        <v/>
      </c>
      <c r="P6" s="98" t="str">
        <f t="shared" si="2"/>
        <v/>
      </c>
      <c r="X6" s="106" t="e">
        <f>X7+#REF!+#REF!+#REF!+#REF!+#REF!+#REF!+#REF!+#REF!+#REF!+#REF!+#REF!+#REF!+#REF!+#REF!+#REF!+#REF!+#REF!+#REF!+#REF!+#REF!</f>
        <v>#REF!</v>
      </c>
      <c r="Y6" s="106" t="e">
        <f>Y7+#REF!+#REF!+#REF!+#REF!+#REF!+#REF!+#REF!+#REF!+#REF!+#REF!+#REF!+#REF!+#REF!+#REF!+#REF!+#REF!+#REF!+#REF!+#REF!+#REF!</f>
        <v>#REF!</v>
      </c>
    </row>
    <row r="7" ht="19.5" customHeight="1" spans="1:26">
      <c r="A7" s="219" t="s">
        <v>650</v>
      </c>
      <c r="B7" s="219"/>
      <c r="C7" s="219"/>
      <c r="D7" s="219"/>
      <c r="R7" s="97"/>
      <c r="V7" s="104" t="s">
        <v>651</v>
      </c>
      <c r="W7" s="104" t="s">
        <v>652</v>
      </c>
      <c r="X7" s="105">
        <v>19998</v>
      </c>
      <c r="Y7" s="81" t="e">
        <f>#REF!-X7</f>
        <v>#REF!</v>
      </c>
      <c r="Z7" s="81" t="e">
        <f t="shared" si="0"/>
        <v>#VALUE!</v>
      </c>
    </row>
    <row r="8" ht="19.5" customHeight="1" spans="18:26">
      <c r="R8" s="97"/>
      <c r="V8" s="104" t="s">
        <v>653</v>
      </c>
      <c r="W8" s="104" t="s">
        <v>654</v>
      </c>
      <c r="X8" s="105">
        <v>19998</v>
      </c>
      <c r="Y8" s="81" t="e">
        <f>#REF!-X8</f>
        <v>#REF!</v>
      </c>
      <c r="Z8" s="81">
        <f t="shared" si="0"/>
        <v>23203</v>
      </c>
    </row>
    <row r="9" ht="19.5" customHeight="1" spans="18:26">
      <c r="R9" s="97"/>
      <c r="V9" s="104" t="s">
        <v>655</v>
      </c>
      <c r="W9" s="104" t="s">
        <v>656</v>
      </c>
      <c r="X9" s="105">
        <v>19998</v>
      </c>
      <c r="Y9" s="81" t="e">
        <f>#REF!-X9</f>
        <v>#REF!</v>
      </c>
      <c r="Z9" s="81">
        <f t="shared" si="0"/>
        <v>2320301</v>
      </c>
    </row>
    <row r="10" ht="19.5" customHeight="1" spans="18:18">
      <c r="R10" s="97"/>
    </row>
    <row r="11" ht="19.5" customHeight="1" spans="1:18">
      <c r="A11" s="81"/>
      <c r="B11" s="81"/>
      <c r="C11" s="81"/>
      <c r="D11" s="81"/>
      <c r="E11" s="81"/>
      <c r="H11" s="81"/>
      <c r="I11" s="81"/>
      <c r="J11" s="81"/>
      <c r="K11" s="81"/>
      <c r="R11" s="97"/>
    </row>
    <row r="12" ht="19.5" customHeight="1" spans="1:18">
      <c r="A12" s="81"/>
      <c r="B12" s="81"/>
      <c r="C12" s="81"/>
      <c r="D12" s="81"/>
      <c r="E12" s="81"/>
      <c r="H12" s="81"/>
      <c r="I12" s="81"/>
      <c r="J12" s="81"/>
      <c r="K12" s="81"/>
      <c r="R12" s="97"/>
    </row>
    <row r="13" ht="19.5" customHeight="1" spans="1:18">
      <c r="A13" s="81"/>
      <c r="B13" s="81"/>
      <c r="C13" s="81"/>
      <c r="D13" s="81"/>
      <c r="E13" s="81"/>
      <c r="H13" s="81"/>
      <c r="I13" s="81"/>
      <c r="J13" s="81"/>
      <c r="K13" s="81"/>
      <c r="R13" s="97"/>
    </row>
    <row r="14" ht="19.5" customHeight="1" spans="1:18">
      <c r="A14" s="81"/>
      <c r="B14" s="81"/>
      <c r="C14" s="81"/>
      <c r="D14" s="81"/>
      <c r="E14" s="81"/>
      <c r="H14" s="81"/>
      <c r="I14" s="81"/>
      <c r="J14" s="81"/>
      <c r="K14" s="81"/>
      <c r="R14" s="97"/>
    </row>
    <row r="15" ht="19.5" customHeight="1" spans="1:18">
      <c r="A15" s="81"/>
      <c r="B15" s="81"/>
      <c r="C15" s="81"/>
      <c r="D15" s="81"/>
      <c r="E15" s="81"/>
      <c r="H15" s="81"/>
      <c r="I15" s="81"/>
      <c r="J15" s="81"/>
      <c r="K15" s="81"/>
      <c r="R15" s="97"/>
    </row>
    <row r="16" ht="19.5" customHeight="1" spans="1:18">
      <c r="A16" s="81"/>
      <c r="B16" s="81"/>
      <c r="C16" s="81"/>
      <c r="D16" s="81"/>
      <c r="E16" s="81"/>
      <c r="H16" s="81"/>
      <c r="I16" s="81"/>
      <c r="J16" s="81"/>
      <c r="K16" s="81"/>
      <c r="R16" s="97"/>
    </row>
    <row r="17" ht="19.5" customHeight="1" spans="1:18">
      <c r="A17" s="81"/>
      <c r="B17" s="81"/>
      <c r="C17" s="81"/>
      <c r="D17" s="81"/>
      <c r="E17" s="81"/>
      <c r="H17" s="81"/>
      <c r="I17" s="81"/>
      <c r="J17" s="81"/>
      <c r="K17" s="81"/>
      <c r="R17" s="97"/>
    </row>
    <row r="18" ht="19.5" customHeight="1" spans="1:18">
      <c r="A18" s="81"/>
      <c r="B18" s="81"/>
      <c r="C18" s="81"/>
      <c r="D18" s="81"/>
      <c r="E18" s="81"/>
      <c r="H18" s="81"/>
      <c r="I18" s="81"/>
      <c r="J18" s="81"/>
      <c r="K18" s="81"/>
      <c r="R18" s="97"/>
    </row>
    <row r="19" ht="19.5" customHeight="1" spans="1:18">
      <c r="A19" s="81"/>
      <c r="B19" s="81"/>
      <c r="C19" s="81"/>
      <c r="D19" s="81"/>
      <c r="E19" s="81"/>
      <c r="H19" s="81"/>
      <c r="I19" s="81"/>
      <c r="J19" s="81"/>
      <c r="K19" s="81"/>
      <c r="R19" s="97"/>
    </row>
    <row r="20" ht="19.5" customHeight="1" spans="1:18">
      <c r="A20" s="81"/>
      <c r="B20" s="81"/>
      <c r="C20" s="81"/>
      <c r="D20" s="81"/>
      <c r="E20" s="81"/>
      <c r="H20" s="81"/>
      <c r="I20" s="81"/>
      <c r="J20" s="81"/>
      <c r="K20" s="81"/>
      <c r="R20" s="97"/>
    </row>
    <row r="21" ht="19.5" customHeight="1" spans="1:18">
      <c r="A21" s="81"/>
      <c r="B21" s="81"/>
      <c r="C21" s="81"/>
      <c r="D21" s="81"/>
      <c r="E21" s="81"/>
      <c r="H21" s="81"/>
      <c r="I21" s="81"/>
      <c r="J21" s="81"/>
      <c r="K21" s="81"/>
      <c r="R21" s="97"/>
    </row>
    <row r="22" ht="19.5" customHeight="1" spans="1:18">
      <c r="A22" s="81"/>
      <c r="B22" s="81"/>
      <c r="C22" s="81"/>
      <c r="D22" s="81"/>
      <c r="E22" s="81"/>
      <c r="H22" s="81"/>
      <c r="I22" s="81"/>
      <c r="J22" s="81"/>
      <c r="K22" s="81"/>
      <c r="R22" s="97"/>
    </row>
  </sheetData>
  <mergeCells count="2">
    <mergeCell ref="A2:D2"/>
    <mergeCell ref="A7:D7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9" sqref="A9:B9"/>
    </sheetView>
  </sheetViews>
  <sheetFormatPr defaultColWidth="8.73148148148148" defaultRowHeight="15.6" outlineLevelCol="4"/>
  <cols>
    <col min="1" max="2" width="37.6296296296296" style="204" customWidth="1"/>
    <col min="3" max="3" width="8" style="204" customWidth="1"/>
    <col min="4" max="4" width="7.87037037037037" style="204" customWidth="1"/>
    <col min="5" max="5" width="8.5" style="204" hidden="1" customWidth="1"/>
    <col min="6" max="6" width="7.87037037037037" style="204" hidden="1" customWidth="1"/>
    <col min="7" max="251" width="7.87037037037037" style="204" customWidth="1"/>
    <col min="252" max="252" width="35.7592592592593" style="204" customWidth="1"/>
    <col min="253" max="16384" width="8.73148148148148" style="204" hidden="1"/>
  </cols>
  <sheetData>
    <row r="1" ht="20" customHeight="1" spans="1:2">
      <c r="A1" s="205" t="s">
        <v>657</v>
      </c>
      <c r="B1" s="206"/>
    </row>
    <row r="2" ht="40" customHeight="1" spans="1:2">
      <c r="A2" s="207" t="s">
        <v>658</v>
      </c>
      <c r="B2" s="207"/>
    </row>
    <row r="3" s="200" customFormat="1" ht="20" customHeight="1" spans="1:2">
      <c r="A3" s="208"/>
      <c r="B3" s="209" t="s">
        <v>659</v>
      </c>
    </row>
    <row r="4" s="201" customFormat="1" ht="34.5" customHeight="1" spans="1:3">
      <c r="A4" s="210" t="s">
        <v>660</v>
      </c>
      <c r="B4" s="211" t="s">
        <v>661</v>
      </c>
      <c r="C4" s="212"/>
    </row>
    <row r="5" s="201" customFormat="1" ht="34.5" customHeight="1" spans="1:3">
      <c r="A5" s="213" t="s">
        <v>662</v>
      </c>
      <c r="B5" s="213">
        <v>0</v>
      </c>
      <c r="C5" s="212"/>
    </row>
    <row r="6" s="202" customFormat="1" ht="34.5" customHeight="1" spans="1:5">
      <c r="A6" s="213" t="s">
        <v>662</v>
      </c>
      <c r="B6" s="213">
        <v>0</v>
      </c>
      <c r="C6" s="214"/>
      <c r="E6" s="202">
        <v>988753</v>
      </c>
    </row>
    <row r="7" s="202" customFormat="1" ht="34.5" customHeight="1" spans="1:3">
      <c r="A7" s="213" t="s">
        <v>662</v>
      </c>
      <c r="B7" s="213">
        <v>0</v>
      </c>
      <c r="C7" s="214"/>
    </row>
    <row r="8" s="203" customFormat="1" ht="34.5" customHeight="1" spans="1:3">
      <c r="A8" s="210" t="s">
        <v>663</v>
      </c>
      <c r="B8" s="213">
        <v>0</v>
      </c>
      <c r="C8" s="215"/>
    </row>
    <row r="9" ht="34.5" customHeight="1" spans="1:2">
      <c r="A9" s="216" t="s">
        <v>664</v>
      </c>
      <c r="B9" s="217"/>
    </row>
    <row r="10" ht="34.5" customHeight="1"/>
  </sheetData>
  <mergeCells count="1">
    <mergeCell ref="A9:B9"/>
  </mergeCells>
  <printOptions horizontalCentered="1"/>
  <pageMargins left="0.788888888888889" right="0.75" top="1.17916666666667" bottom="0.979166666666667" header="0.509027777777778" footer="0.509027777777778"/>
  <pageSetup paperSize="9" firstPageNumber="4294963191" orientation="portrait" useFirstPageNumber="1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opLeftCell="A2" workbookViewId="0">
      <selection activeCell="B9" sqref="B9"/>
    </sheetView>
  </sheetViews>
  <sheetFormatPr defaultColWidth="9" defaultRowHeight="15.6" outlineLevelRow="7" outlineLevelCol="1"/>
  <cols>
    <col min="1" max="1" width="41.6296296296296" style="159" customWidth="1"/>
    <col min="2" max="2" width="41.6296296296296" style="160" customWidth="1"/>
    <col min="3" max="16384" width="9" style="159"/>
  </cols>
  <sheetData>
    <row r="1" ht="20" customHeight="1" spans="1:1">
      <c r="A1" s="156" t="s">
        <v>665</v>
      </c>
    </row>
    <row r="2" ht="40" customHeight="1" spans="1:2">
      <c r="A2" s="161" t="s">
        <v>666</v>
      </c>
      <c r="B2" s="161"/>
    </row>
    <row r="3" s="156" customFormat="1" ht="20" customHeight="1" spans="2:2">
      <c r="B3" s="162" t="s">
        <v>2</v>
      </c>
    </row>
    <row r="4" s="157" customFormat="1" ht="53.25" customHeight="1" spans="1:2">
      <c r="A4" s="163" t="s">
        <v>3</v>
      </c>
      <c r="B4" s="164" t="s">
        <v>4</v>
      </c>
    </row>
    <row r="5" s="158" customFormat="1" ht="53.25" customHeight="1" spans="1:2">
      <c r="A5" s="191" t="s">
        <v>667</v>
      </c>
      <c r="B5" s="191">
        <v>32629</v>
      </c>
    </row>
    <row r="6" s="158" customFormat="1" ht="53.25" customHeight="1" spans="1:2">
      <c r="A6" s="191" t="s">
        <v>668</v>
      </c>
      <c r="B6" s="191">
        <v>1000</v>
      </c>
    </row>
    <row r="7" s="158" customFormat="1" ht="53.25" customHeight="1" spans="1:2">
      <c r="A7" s="199" t="s">
        <v>669</v>
      </c>
      <c r="B7" s="199">
        <v>4000</v>
      </c>
    </row>
    <row r="8" s="157" customFormat="1" ht="53.25" customHeight="1" spans="1:2">
      <c r="A8" s="163" t="s">
        <v>25</v>
      </c>
      <c r="B8" s="164">
        <f>B5+B7+B6</f>
        <v>37629</v>
      </c>
    </row>
  </sheetData>
  <mergeCells count="1">
    <mergeCell ref="A2:B2"/>
  </mergeCells>
  <printOptions horizontalCentered="1"/>
  <pageMargins left="0.9" right="0.75" top="0.979166666666667" bottom="0.979166666666667" header="0.509027777777778" footer="0.509027777777778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9"/>
  <sheetViews>
    <sheetView topLeftCell="A5" workbookViewId="0">
      <selection activeCell="A11" sqref="A11"/>
    </sheetView>
  </sheetViews>
  <sheetFormatPr defaultColWidth="7" defaultRowHeight="14.4"/>
  <cols>
    <col min="1" max="1" width="35.1296296296296" style="79" customWidth="1"/>
    <col min="2" max="2" width="29.6296296296296" style="174" customWidth="1"/>
    <col min="3" max="3" width="10.3703703703704" style="80" hidden="1" customWidth="1"/>
    <col min="4" max="4" width="9.62962962962963" style="81" hidden="1" customWidth="1"/>
    <col min="5" max="5" width="8.12962962962963" style="81" hidden="1" customWidth="1"/>
    <col min="6" max="6" width="9.62962962962963" style="82" hidden="1" customWidth="1"/>
    <col min="7" max="7" width="17.5" style="82" hidden="1" customWidth="1"/>
    <col min="8" max="8" width="12.5" style="83" hidden="1" customWidth="1"/>
    <col min="9" max="9" width="7" style="84" hidden="1" customWidth="1"/>
    <col min="10" max="11" width="7" style="81" hidden="1" customWidth="1"/>
    <col min="12" max="12" width="13.8703703703704" style="81" hidden="1" customWidth="1"/>
    <col min="13" max="13" width="7.87037037037037" style="81" hidden="1" customWidth="1"/>
    <col min="14" max="14" width="9.5" style="81" hidden="1" customWidth="1"/>
    <col min="15" max="15" width="6.87037037037037" style="81" hidden="1" customWidth="1"/>
    <col min="16" max="16" width="9" style="81" hidden="1" customWidth="1"/>
    <col min="17" max="17" width="5.87037037037037" style="81" hidden="1" customWidth="1"/>
    <col min="18" max="18" width="5.25" style="81" hidden="1" customWidth="1"/>
    <col min="19" max="19" width="6.5" style="81" hidden="1" customWidth="1"/>
    <col min="20" max="21" width="7" style="81" hidden="1" customWidth="1"/>
    <col min="22" max="22" width="10.6296296296296" style="81" hidden="1" customWidth="1"/>
    <col min="23" max="23" width="10.5" style="81" hidden="1" customWidth="1"/>
    <col min="24" max="24" width="7" style="81" hidden="1" customWidth="1"/>
    <col min="25" max="16384" width="7" style="81"/>
  </cols>
  <sheetData>
    <row r="1" ht="20" customHeight="1" spans="1:1">
      <c r="A1" s="85" t="s">
        <v>670</v>
      </c>
    </row>
    <row r="2" ht="40" customHeight="1" spans="1:8">
      <c r="A2" s="87" t="s">
        <v>671</v>
      </c>
      <c r="B2" s="175"/>
      <c r="F2" s="81"/>
      <c r="G2" s="81"/>
      <c r="H2" s="81"/>
    </row>
    <row r="3" s="80" customFormat="1" ht="20" customHeight="1" spans="1:12">
      <c r="A3" s="79"/>
      <c r="B3" s="68" t="s">
        <v>2</v>
      </c>
      <c r="D3" s="80">
        <v>12.11</v>
      </c>
      <c r="F3" s="80">
        <v>12.22</v>
      </c>
      <c r="I3" s="174"/>
      <c r="L3" s="80">
        <v>1.2</v>
      </c>
    </row>
    <row r="4" s="80" customFormat="1" ht="39" customHeight="1" spans="1:14">
      <c r="A4" s="90" t="s">
        <v>3</v>
      </c>
      <c r="B4" s="119" t="s">
        <v>4</v>
      </c>
      <c r="F4" s="176" t="s">
        <v>55</v>
      </c>
      <c r="G4" s="176" t="s">
        <v>646</v>
      </c>
      <c r="H4" s="176" t="s">
        <v>25</v>
      </c>
      <c r="I4" s="174"/>
      <c r="L4" s="176" t="s">
        <v>55</v>
      </c>
      <c r="M4" s="187" t="s">
        <v>646</v>
      </c>
      <c r="N4" s="176" t="s">
        <v>25</v>
      </c>
    </row>
    <row r="5" s="79" customFormat="1" ht="39" customHeight="1" spans="1:24">
      <c r="A5" s="145" t="s">
        <v>28</v>
      </c>
      <c r="B5" s="94">
        <f>SUM(B6:B11)</f>
        <v>52710</v>
      </c>
      <c r="C5" s="79">
        <v>105429</v>
      </c>
      <c r="D5" s="79">
        <v>595734.14</v>
      </c>
      <c r="E5" s="79">
        <f>104401+13602</f>
        <v>118003</v>
      </c>
      <c r="F5" s="181" t="s">
        <v>648</v>
      </c>
      <c r="G5" s="181" t="s">
        <v>649</v>
      </c>
      <c r="H5" s="181">
        <v>596221.15</v>
      </c>
      <c r="I5" s="79" t="e">
        <f>F5-A5</f>
        <v>#VALUE!</v>
      </c>
      <c r="J5" s="79">
        <f>H5-B5</f>
        <v>543511.15</v>
      </c>
      <c r="K5" s="79">
        <v>75943</v>
      </c>
      <c r="L5" s="181" t="s">
        <v>648</v>
      </c>
      <c r="M5" s="181" t="s">
        <v>649</v>
      </c>
      <c r="N5" s="181">
        <v>643048.95</v>
      </c>
      <c r="O5" s="79" t="e">
        <f>L5-A5</f>
        <v>#VALUE!</v>
      </c>
      <c r="P5" s="79">
        <f>N5-B5</f>
        <v>590338.95</v>
      </c>
      <c r="R5" s="79">
        <v>717759</v>
      </c>
      <c r="T5" s="188" t="s">
        <v>648</v>
      </c>
      <c r="U5" s="188" t="s">
        <v>649</v>
      </c>
      <c r="V5" s="188">
        <v>659380.53</v>
      </c>
      <c r="W5" s="79">
        <f>B5-V5</f>
        <v>-606670.53</v>
      </c>
      <c r="X5" s="79" t="e">
        <f>T5-A5</f>
        <v>#VALUE!</v>
      </c>
    </row>
    <row r="6" s="80" customFormat="1" ht="39" customHeight="1" spans="1:24">
      <c r="A6" s="191" t="s">
        <v>672</v>
      </c>
      <c r="B6" s="191">
        <v>9</v>
      </c>
      <c r="C6" s="192"/>
      <c r="D6" s="192">
        <v>135.6</v>
      </c>
      <c r="F6" s="193" t="s">
        <v>673</v>
      </c>
      <c r="G6" s="193" t="s">
        <v>674</v>
      </c>
      <c r="H6" s="194">
        <v>135.6</v>
      </c>
      <c r="I6" s="174" t="e">
        <f>F6-A6</f>
        <v>#VALUE!</v>
      </c>
      <c r="J6" s="95">
        <f>H6-B6</f>
        <v>126.6</v>
      </c>
      <c r="K6" s="95"/>
      <c r="L6" s="193" t="s">
        <v>673</v>
      </c>
      <c r="M6" s="193" t="s">
        <v>674</v>
      </c>
      <c r="N6" s="194">
        <v>135.6</v>
      </c>
      <c r="O6" s="174" t="e">
        <f>L6-A6</f>
        <v>#VALUE!</v>
      </c>
      <c r="P6" s="95">
        <f>N6-B6</f>
        <v>126.6</v>
      </c>
      <c r="T6" s="196" t="s">
        <v>673</v>
      </c>
      <c r="U6" s="196" t="s">
        <v>674</v>
      </c>
      <c r="V6" s="197">
        <v>135.6</v>
      </c>
      <c r="W6" s="80">
        <f>B6-V6</f>
        <v>-126.6</v>
      </c>
      <c r="X6" s="80" t="e">
        <f>T6-A6</f>
        <v>#VALUE!</v>
      </c>
    </row>
    <row r="7" s="80" customFormat="1" ht="39" customHeight="1" spans="1:22">
      <c r="A7" s="191" t="s">
        <v>38</v>
      </c>
      <c r="B7" s="191">
        <v>11735</v>
      </c>
      <c r="C7" s="192"/>
      <c r="D7" s="192"/>
      <c r="F7" s="193"/>
      <c r="G7" s="193"/>
      <c r="H7" s="194"/>
      <c r="I7" s="174"/>
      <c r="J7" s="95"/>
      <c r="K7" s="95"/>
      <c r="L7" s="193"/>
      <c r="M7" s="193"/>
      <c r="N7" s="194"/>
      <c r="O7" s="174"/>
      <c r="P7" s="95"/>
      <c r="T7" s="196"/>
      <c r="U7" s="196"/>
      <c r="V7" s="197"/>
    </row>
    <row r="8" s="80" customFormat="1" ht="39" customHeight="1" spans="1:22">
      <c r="A8" s="191" t="s">
        <v>41</v>
      </c>
      <c r="B8" s="191">
        <v>1000</v>
      </c>
      <c r="C8" s="192"/>
      <c r="D8" s="192"/>
      <c r="F8" s="193"/>
      <c r="G8" s="193"/>
      <c r="H8" s="194"/>
      <c r="I8" s="174"/>
      <c r="J8" s="95"/>
      <c r="K8" s="95"/>
      <c r="L8" s="193"/>
      <c r="M8" s="193"/>
      <c r="N8" s="194"/>
      <c r="O8" s="174"/>
      <c r="P8" s="95"/>
      <c r="T8" s="196"/>
      <c r="U8" s="196"/>
      <c r="V8" s="197"/>
    </row>
    <row r="9" s="80" customFormat="1" ht="39" customHeight="1" spans="1:22">
      <c r="A9" s="191" t="s">
        <v>50</v>
      </c>
      <c r="B9" s="191">
        <v>26758</v>
      </c>
      <c r="C9" s="192"/>
      <c r="D9" s="192"/>
      <c r="F9" s="193"/>
      <c r="G9" s="193"/>
      <c r="H9" s="194"/>
      <c r="I9" s="174"/>
      <c r="J9" s="95"/>
      <c r="K9" s="95"/>
      <c r="L9" s="193"/>
      <c r="M9" s="193"/>
      <c r="N9" s="194"/>
      <c r="O9" s="174"/>
      <c r="P9" s="95"/>
      <c r="T9" s="196"/>
      <c r="U9" s="196"/>
      <c r="V9" s="197"/>
    </row>
    <row r="10" s="80" customFormat="1" ht="39" customHeight="1" spans="1:22">
      <c r="A10" s="191" t="s">
        <v>48</v>
      </c>
      <c r="B10" s="191">
        <v>13006</v>
      </c>
      <c r="C10" s="192"/>
      <c r="D10" s="192"/>
      <c r="F10" s="193"/>
      <c r="G10" s="193"/>
      <c r="H10" s="194"/>
      <c r="I10" s="174"/>
      <c r="J10" s="95"/>
      <c r="K10" s="95"/>
      <c r="L10" s="193"/>
      <c r="M10" s="193"/>
      <c r="N10" s="194"/>
      <c r="O10" s="174"/>
      <c r="P10" s="95"/>
      <c r="T10" s="196"/>
      <c r="U10" s="196"/>
      <c r="V10" s="197"/>
    </row>
    <row r="11" s="80" customFormat="1" ht="39" customHeight="1" spans="1:22">
      <c r="A11" s="191" t="s">
        <v>675</v>
      </c>
      <c r="B11" s="191">
        <v>202</v>
      </c>
      <c r="C11" s="192"/>
      <c r="D11" s="192"/>
      <c r="F11" s="193"/>
      <c r="G11" s="193"/>
      <c r="H11" s="194"/>
      <c r="I11" s="174"/>
      <c r="J11" s="95"/>
      <c r="K11" s="95"/>
      <c r="L11" s="193"/>
      <c r="M11" s="193"/>
      <c r="N11" s="194"/>
      <c r="O11" s="174"/>
      <c r="P11" s="95"/>
      <c r="T11" s="196"/>
      <c r="U11" s="196"/>
      <c r="V11" s="197"/>
    </row>
    <row r="12" s="79" customFormat="1" ht="39" customHeight="1" spans="1:24">
      <c r="A12" s="145" t="s">
        <v>676</v>
      </c>
      <c r="B12" s="93" t="s">
        <v>677</v>
      </c>
      <c r="C12" s="79">
        <v>105429</v>
      </c>
      <c r="D12" s="79">
        <v>595734.14</v>
      </c>
      <c r="E12" s="79">
        <f>104401+13602</f>
        <v>118003</v>
      </c>
      <c r="F12" s="181" t="s">
        <v>648</v>
      </c>
      <c r="G12" s="181" t="s">
        <v>649</v>
      </c>
      <c r="H12" s="181">
        <v>596221.15</v>
      </c>
      <c r="I12" s="79" t="e">
        <f>F12-A12</f>
        <v>#VALUE!</v>
      </c>
      <c r="J12" s="79">
        <f>H12-B12</f>
        <v>596221.15</v>
      </c>
      <c r="K12" s="79">
        <v>75943</v>
      </c>
      <c r="L12" s="181" t="s">
        <v>648</v>
      </c>
      <c r="M12" s="181" t="s">
        <v>649</v>
      </c>
      <c r="N12" s="181">
        <v>643048.95</v>
      </c>
      <c r="O12" s="79" t="e">
        <f>L12-A12</f>
        <v>#VALUE!</v>
      </c>
      <c r="P12" s="79">
        <f>N12-B12</f>
        <v>643048.95</v>
      </c>
      <c r="R12" s="79">
        <v>717759</v>
      </c>
      <c r="T12" s="188" t="s">
        <v>648</v>
      </c>
      <c r="U12" s="188" t="s">
        <v>649</v>
      </c>
      <c r="V12" s="188">
        <v>659380.53</v>
      </c>
      <c r="W12" s="79">
        <f t="shared" ref="W12:W16" si="0">B12-V12</f>
        <v>-659380.53</v>
      </c>
      <c r="X12" s="79" t="e">
        <f t="shared" ref="X12:X16" si="1">T12-A12</f>
        <v>#VALUE!</v>
      </c>
    </row>
    <row r="13" s="80" customFormat="1" ht="39" customHeight="1" spans="1:23">
      <c r="A13" s="118" t="s">
        <v>25</v>
      </c>
      <c r="B13" s="119">
        <f>B5+B12</f>
        <v>52710</v>
      </c>
      <c r="F13" s="176" t="str">
        <f t="shared" ref="F13:H13" si="2">""</f>
        <v/>
      </c>
      <c r="G13" s="176" t="str">
        <f t="shared" si="2"/>
        <v/>
      </c>
      <c r="H13" s="176" t="str">
        <f t="shared" si="2"/>
        <v/>
      </c>
      <c r="I13" s="174"/>
      <c r="L13" s="176" t="str">
        <f t="shared" ref="L13:N13" si="3">""</f>
        <v/>
      </c>
      <c r="M13" s="187" t="str">
        <f t="shared" si="3"/>
        <v/>
      </c>
      <c r="N13" s="176" t="str">
        <f t="shared" si="3"/>
        <v/>
      </c>
      <c r="V13" s="198" t="e">
        <f>V14+#REF!+#REF!+#REF!+#REF!+#REF!+#REF!+#REF!+#REF!+#REF!+#REF!+#REF!+#REF!+#REF!+#REF!+#REF!+#REF!+#REF!+#REF!+#REF!+#REF!</f>
        <v>#REF!</v>
      </c>
      <c r="W13" s="198" t="e">
        <f>W14+#REF!+#REF!+#REF!+#REF!+#REF!+#REF!+#REF!+#REF!+#REF!+#REF!+#REF!+#REF!+#REF!+#REF!+#REF!+#REF!+#REF!+#REF!+#REF!+#REF!</f>
        <v>#REF!</v>
      </c>
    </row>
    <row r="14" ht="19.5" customHeight="1" spans="1:24">
      <c r="A14" s="195" t="s">
        <v>678</v>
      </c>
      <c r="P14" s="97"/>
      <c r="T14" s="104" t="s">
        <v>651</v>
      </c>
      <c r="U14" s="104" t="s">
        <v>652</v>
      </c>
      <c r="V14" s="105">
        <v>19998</v>
      </c>
      <c r="W14" s="81">
        <f t="shared" si="0"/>
        <v>-19998</v>
      </c>
      <c r="X14" s="81" t="e">
        <f t="shared" si="1"/>
        <v>#VALUE!</v>
      </c>
    </row>
    <row r="15" ht="19.5" customHeight="1" spans="16:24">
      <c r="P15" s="97"/>
      <c r="T15" s="104" t="s">
        <v>653</v>
      </c>
      <c r="U15" s="104" t="s">
        <v>654</v>
      </c>
      <c r="V15" s="105">
        <v>19998</v>
      </c>
      <c r="W15" s="81">
        <f t="shared" si="0"/>
        <v>-19998</v>
      </c>
      <c r="X15" s="81">
        <f t="shared" si="1"/>
        <v>23203</v>
      </c>
    </row>
    <row r="16" ht="19.5" customHeight="1" spans="16:24">
      <c r="P16" s="97"/>
      <c r="T16" s="104" t="s">
        <v>655</v>
      </c>
      <c r="U16" s="104" t="s">
        <v>656</v>
      </c>
      <c r="V16" s="105">
        <v>19998</v>
      </c>
      <c r="W16" s="81">
        <f t="shared" si="0"/>
        <v>-19998</v>
      </c>
      <c r="X16" s="81">
        <f t="shared" si="1"/>
        <v>2320301</v>
      </c>
    </row>
    <row r="17" ht="19.5" customHeight="1" spans="16:16">
      <c r="P17" s="97"/>
    </row>
    <row r="18" ht="19.5" customHeight="1" spans="16:16">
      <c r="P18" s="97"/>
    </row>
    <row r="19" ht="19.5" customHeight="1" spans="16:16">
      <c r="P19" s="97"/>
    </row>
    <row r="20" ht="19.5" customHeight="1" spans="16:16">
      <c r="P20" s="97"/>
    </row>
    <row r="21" ht="19.5" customHeight="1" spans="16:16">
      <c r="P21" s="97"/>
    </row>
    <row r="22" ht="19.5" customHeight="1" spans="16:16">
      <c r="P22" s="97"/>
    </row>
    <row r="23" ht="19.5" customHeight="1" spans="16:16">
      <c r="P23" s="97"/>
    </row>
    <row r="24" ht="19.5" customHeight="1" spans="16:16">
      <c r="P24" s="97"/>
    </row>
    <row r="25" ht="19.5" customHeight="1" spans="16:16">
      <c r="P25" s="97"/>
    </row>
    <row r="26" ht="19.5" customHeight="1" spans="16:16">
      <c r="P26" s="97"/>
    </row>
    <row r="27" ht="19.5" customHeight="1" spans="16:16">
      <c r="P27" s="97"/>
    </row>
    <row r="28" ht="19.5" customHeight="1" spans="16:16">
      <c r="P28" s="97"/>
    </row>
    <row r="29" ht="19.5" customHeight="1" spans="16:16">
      <c r="P29" s="97"/>
    </row>
  </sheetData>
  <mergeCells count="1">
    <mergeCell ref="A2:B2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"/>
  <sheetViews>
    <sheetView topLeftCell="A28" workbookViewId="0">
      <selection activeCell="A5" sqref="$A5:$XFD36"/>
    </sheetView>
  </sheetViews>
  <sheetFormatPr defaultColWidth="7" defaultRowHeight="14.4"/>
  <cols>
    <col min="1" max="1" width="14.3703703703704" style="79" customWidth="1"/>
    <col min="2" max="2" width="46.6296296296296" style="80" customWidth="1"/>
    <col min="3" max="3" width="13" style="174" customWidth="1"/>
    <col min="4" max="4" width="10.3703703703704" style="80" hidden="1" customWidth="1"/>
    <col min="5" max="5" width="9.62962962962963" style="81" hidden="1" customWidth="1"/>
    <col min="6" max="6" width="8.12962962962963" style="81" hidden="1" customWidth="1"/>
    <col min="7" max="7" width="9.62962962962963" style="82" hidden="1" customWidth="1"/>
    <col min="8" max="8" width="17.5" style="82" hidden="1" customWidth="1"/>
    <col min="9" max="9" width="12.5" style="83" hidden="1" customWidth="1"/>
    <col min="10" max="10" width="7" style="84" hidden="1" customWidth="1"/>
    <col min="11" max="12" width="7" style="81" hidden="1" customWidth="1"/>
    <col min="13" max="13" width="13.8703703703704" style="81" hidden="1" customWidth="1"/>
    <col min="14" max="14" width="7.87037037037037" style="81" hidden="1" customWidth="1"/>
    <col min="15" max="15" width="9.5" style="81" hidden="1" customWidth="1"/>
    <col min="16" max="16" width="6.87037037037037" style="81" hidden="1" customWidth="1"/>
    <col min="17" max="17" width="9" style="81" hidden="1" customWidth="1"/>
    <col min="18" max="18" width="5.87037037037037" style="81" hidden="1" customWidth="1"/>
    <col min="19" max="19" width="5.25" style="81" hidden="1" customWidth="1"/>
    <col min="20" max="20" width="6.5" style="81" hidden="1" customWidth="1"/>
    <col min="21" max="22" width="7" style="81" hidden="1" customWidth="1"/>
    <col min="23" max="23" width="10.6296296296296" style="81" hidden="1" customWidth="1"/>
    <col min="24" max="24" width="10.5" style="81" hidden="1" customWidth="1"/>
    <col min="25" max="25" width="7" style="81" hidden="1" customWidth="1"/>
    <col min="26" max="26" width="7" style="81" customWidth="1"/>
    <col min="27" max="16384" width="7" style="81"/>
  </cols>
  <sheetData>
    <row r="1" ht="20" customHeight="1" spans="1:1">
      <c r="A1" s="85" t="s">
        <v>679</v>
      </c>
    </row>
    <row r="2" ht="40" customHeight="1" spans="1:9">
      <c r="A2" s="87" t="s">
        <v>680</v>
      </c>
      <c r="B2" s="87"/>
      <c r="C2" s="175"/>
      <c r="G2" s="81"/>
      <c r="H2" s="81"/>
      <c r="I2" s="81"/>
    </row>
    <row r="3" s="80" customFormat="1" ht="20" customHeight="1" spans="1:13">
      <c r="A3" s="79"/>
      <c r="C3" s="68" t="s">
        <v>2</v>
      </c>
      <c r="E3" s="80">
        <v>12.11</v>
      </c>
      <c r="G3" s="80">
        <v>12.22</v>
      </c>
      <c r="J3" s="174"/>
      <c r="M3" s="80">
        <v>1.2</v>
      </c>
    </row>
    <row r="4" s="80" customFormat="1" ht="43.5" customHeight="1" spans="1:15">
      <c r="A4" s="90" t="s">
        <v>55</v>
      </c>
      <c r="B4" s="118" t="s">
        <v>612</v>
      </c>
      <c r="C4" s="119" t="s">
        <v>4</v>
      </c>
      <c r="G4" s="176" t="s">
        <v>55</v>
      </c>
      <c r="H4" s="176" t="s">
        <v>646</v>
      </c>
      <c r="I4" s="176" t="s">
        <v>25</v>
      </c>
      <c r="J4" s="174"/>
      <c r="M4" s="176" t="s">
        <v>55</v>
      </c>
      <c r="N4" s="187" t="s">
        <v>646</v>
      </c>
      <c r="O4" s="176" t="s">
        <v>25</v>
      </c>
    </row>
    <row r="5" s="79" customFormat="1" ht="25" customHeight="1" spans="1:25">
      <c r="A5" s="177">
        <v>207</v>
      </c>
      <c r="B5" s="178" t="s">
        <v>34</v>
      </c>
      <c r="C5" s="179">
        <f>C6</f>
        <v>9</v>
      </c>
      <c r="D5" s="180"/>
      <c r="E5" s="79">
        <v>595734.14</v>
      </c>
      <c r="F5" s="79">
        <f>104401+13602</f>
        <v>118003</v>
      </c>
      <c r="G5" s="181" t="s">
        <v>648</v>
      </c>
      <c r="H5" s="181" t="s">
        <v>649</v>
      </c>
      <c r="I5" s="181">
        <v>596221.15</v>
      </c>
      <c r="J5" s="79">
        <f t="shared" ref="J5:J7" si="0">G5-A5</f>
        <v>-6</v>
      </c>
      <c r="K5" s="79">
        <f t="shared" ref="K5:K7" si="1">I5-C5</f>
        <v>596212.15</v>
      </c>
      <c r="L5" s="79">
        <v>75943</v>
      </c>
      <c r="M5" s="181" t="s">
        <v>648</v>
      </c>
      <c r="N5" s="181" t="s">
        <v>649</v>
      </c>
      <c r="O5" s="181">
        <v>643048.95</v>
      </c>
      <c r="P5" s="79">
        <f t="shared" ref="P5:P7" si="2">M5-A5</f>
        <v>-6</v>
      </c>
      <c r="Q5" s="79">
        <f t="shared" ref="Q5:Q7" si="3">O5-C5</f>
        <v>643039.95</v>
      </c>
      <c r="S5" s="79">
        <v>717759</v>
      </c>
      <c r="U5" s="188" t="s">
        <v>648</v>
      </c>
      <c r="V5" s="188" t="s">
        <v>649</v>
      </c>
      <c r="W5" s="188">
        <v>659380.53</v>
      </c>
      <c r="X5" s="79">
        <f t="shared" ref="X5:X7" si="4">C5-W5</f>
        <v>-659371.53</v>
      </c>
      <c r="Y5" s="79">
        <f t="shared" ref="Y5:Y7" si="5">U5-A5</f>
        <v>-6</v>
      </c>
    </row>
    <row r="6" s="172" customFormat="1" ht="25" customHeight="1" spans="1:25">
      <c r="A6" s="182">
        <v>20707</v>
      </c>
      <c r="B6" s="182" t="s">
        <v>681</v>
      </c>
      <c r="C6" s="183">
        <f>SUM(C7)</f>
        <v>9</v>
      </c>
      <c r="D6" s="180"/>
      <c r="E6" s="172">
        <v>7616.62</v>
      </c>
      <c r="G6" s="184" t="s">
        <v>682</v>
      </c>
      <c r="H6" s="184" t="s">
        <v>683</v>
      </c>
      <c r="I6" s="184">
        <v>7616.62</v>
      </c>
      <c r="J6" s="172">
        <f t="shared" si="0"/>
        <v>-606</v>
      </c>
      <c r="K6" s="172">
        <f t="shared" si="1"/>
        <v>7607.62</v>
      </c>
      <c r="M6" s="184" t="s">
        <v>682</v>
      </c>
      <c r="N6" s="184" t="s">
        <v>683</v>
      </c>
      <c r="O6" s="184">
        <v>7749.58</v>
      </c>
      <c r="P6" s="172">
        <f t="shared" si="2"/>
        <v>-606</v>
      </c>
      <c r="Q6" s="172">
        <f t="shared" si="3"/>
        <v>7740.58</v>
      </c>
      <c r="U6" s="189" t="s">
        <v>682</v>
      </c>
      <c r="V6" s="189" t="s">
        <v>683</v>
      </c>
      <c r="W6" s="189">
        <v>8475.47</v>
      </c>
      <c r="X6" s="172">
        <f t="shared" si="4"/>
        <v>-8466.47</v>
      </c>
      <c r="Y6" s="172">
        <f t="shared" si="5"/>
        <v>-606</v>
      </c>
    </row>
    <row r="7" s="173" customFormat="1" ht="25" customHeight="1" spans="1:25">
      <c r="A7" s="52">
        <v>2070799</v>
      </c>
      <c r="B7" s="52" t="s">
        <v>684</v>
      </c>
      <c r="C7" s="183">
        <v>9</v>
      </c>
      <c r="D7" s="180"/>
      <c r="E7" s="173">
        <v>3922.87</v>
      </c>
      <c r="G7" s="185" t="s">
        <v>685</v>
      </c>
      <c r="H7" s="185" t="s">
        <v>686</v>
      </c>
      <c r="I7" s="185">
        <v>3922.87</v>
      </c>
      <c r="J7" s="173">
        <f t="shared" si="0"/>
        <v>-60698</v>
      </c>
      <c r="K7" s="173">
        <f t="shared" si="1"/>
        <v>3913.87</v>
      </c>
      <c r="L7" s="173">
        <v>750</v>
      </c>
      <c r="M7" s="185" t="s">
        <v>685</v>
      </c>
      <c r="N7" s="185" t="s">
        <v>686</v>
      </c>
      <c r="O7" s="185">
        <v>4041.81</v>
      </c>
      <c r="P7" s="173">
        <f t="shared" si="2"/>
        <v>-60698</v>
      </c>
      <c r="Q7" s="173">
        <f t="shared" si="3"/>
        <v>4032.81</v>
      </c>
      <c r="U7" s="190" t="s">
        <v>685</v>
      </c>
      <c r="V7" s="190" t="s">
        <v>686</v>
      </c>
      <c r="W7" s="190">
        <v>4680.94</v>
      </c>
      <c r="X7" s="173">
        <f t="shared" si="4"/>
        <v>-4671.94</v>
      </c>
      <c r="Y7" s="173">
        <f t="shared" si="5"/>
        <v>-60698</v>
      </c>
    </row>
    <row r="8" ht="25" customHeight="1" spans="1:23">
      <c r="A8" s="177">
        <v>212</v>
      </c>
      <c r="B8" s="178" t="s">
        <v>38</v>
      </c>
      <c r="C8" s="179">
        <f>C9+C12+C15</f>
        <v>11735</v>
      </c>
      <c r="D8" s="180" t="e">
        <f>D9+#REF!+#REF!+D11</f>
        <v>#REF!</v>
      </c>
      <c r="Q8" s="97"/>
      <c r="U8" s="104"/>
      <c r="V8" s="104"/>
      <c r="W8" s="105"/>
    </row>
    <row r="9" ht="25" customHeight="1" spans="1:25">
      <c r="A9" s="182">
        <v>21208</v>
      </c>
      <c r="B9" s="182" t="s">
        <v>687</v>
      </c>
      <c r="C9" s="183">
        <f>SUM(C10:C11)</f>
        <v>6735</v>
      </c>
      <c r="D9" s="180">
        <f>D10</f>
        <v>119654</v>
      </c>
      <c r="Q9" s="97"/>
      <c r="U9" s="104" t="s">
        <v>653</v>
      </c>
      <c r="V9" s="104" t="s">
        <v>654</v>
      </c>
      <c r="W9" s="105">
        <v>19998</v>
      </c>
      <c r="X9" s="81">
        <f>C9-W9</f>
        <v>-13263</v>
      </c>
      <c r="Y9" s="81">
        <f>U9-A9</f>
        <v>1995</v>
      </c>
    </row>
    <row r="10" ht="25" customHeight="1" spans="1:25">
      <c r="A10" s="52">
        <v>2120801</v>
      </c>
      <c r="B10" s="52" t="s">
        <v>688</v>
      </c>
      <c r="C10" s="183">
        <v>2714</v>
      </c>
      <c r="D10" s="180">
        <v>119654</v>
      </c>
      <c r="Q10" s="97"/>
      <c r="U10" s="104" t="s">
        <v>655</v>
      </c>
      <c r="V10" s="104" t="s">
        <v>656</v>
      </c>
      <c r="W10" s="105">
        <v>19998</v>
      </c>
      <c r="X10" s="81">
        <f>C10-W10</f>
        <v>-17284</v>
      </c>
      <c r="Y10" s="81">
        <f>U10-A10</f>
        <v>199500</v>
      </c>
    </row>
    <row r="11" ht="25" customHeight="1" spans="1:17">
      <c r="A11" s="52">
        <v>2120899</v>
      </c>
      <c r="B11" s="52" t="s">
        <v>689</v>
      </c>
      <c r="C11" s="183">
        <v>4021</v>
      </c>
      <c r="D11" s="180">
        <f>D12+D13</f>
        <v>5000</v>
      </c>
      <c r="Q11" s="97"/>
    </row>
    <row r="12" ht="25" customHeight="1" spans="1:17">
      <c r="A12" s="182">
        <v>21213</v>
      </c>
      <c r="B12" s="182" t="s">
        <v>690</v>
      </c>
      <c r="C12" s="183">
        <f>SUM(C13:C14)</f>
        <v>4000</v>
      </c>
      <c r="D12" s="180">
        <v>3874</v>
      </c>
      <c r="Q12" s="97"/>
    </row>
    <row r="13" ht="25" customHeight="1" spans="1:17">
      <c r="A13" s="52">
        <v>2121301</v>
      </c>
      <c r="B13" s="52" t="s">
        <v>691</v>
      </c>
      <c r="C13" s="183">
        <v>2900</v>
      </c>
      <c r="D13" s="180">
        <v>1126</v>
      </c>
      <c r="Q13" s="97"/>
    </row>
    <row r="14" ht="25" customHeight="1" spans="1:17">
      <c r="A14" s="52">
        <v>2121302</v>
      </c>
      <c r="B14" s="52" t="s">
        <v>692</v>
      </c>
      <c r="C14" s="183">
        <v>1100</v>
      </c>
      <c r="D14" s="180"/>
      <c r="Q14" s="97"/>
    </row>
    <row r="15" ht="25" customHeight="1" spans="1:17">
      <c r="A15" s="182">
        <v>21214</v>
      </c>
      <c r="B15" s="182" t="s">
        <v>693</v>
      </c>
      <c r="C15" s="183">
        <f>SUM(C16)</f>
        <v>1000</v>
      </c>
      <c r="D15" s="180"/>
      <c r="Q15" s="97"/>
    </row>
    <row r="16" ht="25" customHeight="1" spans="1:17">
      <c r="A16" s="52">
        <v>2121499</v>
      </c>
      <c r="B16" s="52" t="s">
        <v>694</v>
      </c>
      <c r="C16" s="183">
        <v>1000</v>
      </c>
      <c r="D16" s="180"/>
      <c r="Q16" s="97"/>
    </row>
    <row r="17" ht="25" customHeight="1" spans="1:17">
      <c r="A17" s="177">
        <v>215</v>
      </c>
      <c r="B17" s="178" t="s">
        <v>41</v>
      </c>
      <c r="C17" s="179">
        <f>C18</f>
        <v>1000</v>
      </c>
      <c r="D17" s="180"/>
      <c r="Q17" s="97"/>
    </row>
    <row r="18" ht="25" customHeight="1" spans="1:17">
      <c r="A18" s="182">
        <v>21598</v>
      </c>
      <c r="B18" s="182" t="s">
        <v>695</v>
      </c>
      <c r="C18" s="183">
        <f>SUM(C19)</f>
        <v>1000</v>
      </c>
      <c r="D18" s="180">
        <f>D19</f>
        <v>8500</v>
      </c>
      <c r="Q18" s="97"/>
    </row>
    <row r="19" ht="25" customHeight="1" spans="1:4">
      <c r="A19" s="52">
        <v>2159802</v>
      </c>
      <c r="B19" s="52" t="s">
        <v>511</v>
      </c>
      <c r="C19" s="183">
        <v>1000</v>
      </c>
      <c r="D19" s="180">
        <f>D20+D21+D22</f>
        <v>8500</v>
      </c>
    </row>
    <row r="20" ht="25" customHeight="1" spans="1:4">
      <c r="A20" s="177">
        <v>229</v>
      </c>
      <c r="B20" s="178" t="s">
        <v>50</v>
      </c>
      <c r="C20" s="179">
        <f>C21+C23</f>
        <v>26757.76</v>
      </c>
      <c r="D20" s="180">
        <v>3700</v>
      </c>
    </row>
    <row r="21" ht="25" customHeight="1" spans="1:4">
      <c r="A21" s="182">
        <v>22904</v>
      </c>
      <c r="B21" s="182" t="s">
        <v>696</v>
      </c>
      <c r="C21" s="183">
        <f>SUM(C22)</f>
        <v>26136</v>
      </c>
      <c r="D21" s="180">
        <v>3000</v>
      </c>
    </row>
    <row r="22" ht="25" customHeight="1" spans="1:4">
      <c r="A22" s="52">
        <v>2290402</v>
      </c>
      <c r="B22" s="52" t="s">
        <v>697</v>
      </c>
      <c r="C22" s="183">
        <v>26136</v>
      </c>
      <c r="D22" s="180">
        <v>1800</v>
      </c>
    </row>
    <row r="23" ht="25" customHeight="1" spans="1:4">
      <c r="A23" s="182">
        <v>22960</v>
      </c>
      <c r="B23" s="182" t="s">
        <v>698</v>
      </c>
      <c r="C23" s="183">
        <f>SUM(C24:C26)</f>
        <v>621.76</v>
      </c>
      <c r="D23" s="180" t="e">
        <f>D24</f>
        <v>#REF!</v>
      </c>
    </row>
    <row r="24" ht="25" customHeight="1" spans="1:4">
      <c r="A24" s="52">
        <v>2296002</v>
      </c>
      <c r="B24" s="52" t="s">
        <v>699</v>
      </c>
      <c r="C24" s="183">
        <v>602</v>
      </c>
      <c r="D24" s="180" t="e">
        <f>D25+D26+#REF!</f>
        <v>#REF!</v>
      </c>
    </row>
    <row r="25" ht="25" customHeight="1" spans="1:4">
      <c r="A25" s="52">
        <v>2296003</v>
      </c>
      <c r="B25" s="52" t="s">
        <v>700</v>
      </c>
      <c r="C25" s="183">
        <v>5</v>
      </c>
      <c r="D25" s="180">
        <v>102</v>
      </c>
    </row>
    <row r="26" ht="25" customHeight="1" spans="1:4">
      <c r="A26" s="52">
        <v>2296006</v>
      </c>
      <c r="B26" s="52" t="s">
        <v>701</v>
      </c>
      <c r="C26" s="183">
        <v>14.76</v>
      </c>
      <c r="D26" s="180">
        <v>2</v>
      </c>
    </row>
    <row r="27" ht="25" customHeight="1" spans="1:4">
      <c r="A27" s="177">
        <v>232</v>
      </c>
      <c r="B27" s="178" t="s">
        <v>48</v>
      </c>
      <c r="C27" s="179">
        <f>C28</f>
        <v>13006</v>
      </c>
      <c r="D27" s="186" t="e">
        <f>D5+#REF!+D8+D14+D18+D23</f>
        <v>#REF!</v>
      </c>
    </row>
    <row r="28" ht="25" customHeight="1" spans="1:3">
      <c r="A28" s="182">
        <v>23204</v>
      </c>
      <c r="B28" s="182" t="s">
        <v>702</v>
      </c>
      <c r="C28" s="183">
        <f>SUM(C29:C31)</f>
        <v>13006</v>
      </c>
    </row>
    <row r="29" ht="25" customHeight="1" spans="1:3">
      <c r="A29" s="52">
        <v>2320411</v>
      </c>
      <c r="B29" s="52" t="s">
        <v>703</v>
      </c>
      <c r="C29" s="183">
        <v>8576</v>
      </c>
    </row>
    <row r="30" ht="25" customHeight="1" spans="1:3">
      <c r="A30" s="52">
        <v>2320431</v>
      </c>
      <c r="B30" s="52" t="s">
        <v>704</v>
      </c>
      <c r="C30" s="183">
        <v>2002</v>
      </c>
    </row>
    <row r="31" ht="25" customHeight="1" spans="1:3">
      <c r="A31" s="52">
        <v>2320498</v>
      </c>
      <c r="B31" s="52" t="s">
        <v>705</v>
      </c>
      <c r="C31" s="183">
        <v>2428</v>
      </c>
    </row>
    <row r="32" ht="25" customHeight="1" spans="1:3">
      <c r="A32" s="177">
        <v>233</v>
      </c>
      <c r="B32" s="178" t="s">
        <v>49</v>
      </c>
      <c r="C32" s="179">
        <f>C33</f>
        <v>202</v>
      </c>
    </row>
    <row r="33" ht="25" customHeight="1" spans="1:3">
      <c r="A33" s="182">
        <v>23304</v>
      </c>
      <c r="B33" s="182" t="s">
        <v>706</v>
      </c>
      <c r="C33" s="183">
        <f>SUM(C34:C35)</f>
        <v>202</v>
      </c>
    </row>
    <row r="34" ht="25" customHeight="1" spans="1:3">
      <c r="A34" s="52">
        <v>2330411</v>
      </c>
      <c r="B34" s="52" t="s">
        <v>707</v>
      </c>
      <c r="C34" s="183">
        <v>200</v>
      </c>
    </row>
    <row r="35" ht="25" customHeight="1" spans="1:3">
      <c r="A35" s="52">
        <v>2330498</v>
      </c>
      <c r="B35" s="52" t="s">
        <v>708</v>
      </c>
      <c r="C35" s="183">
        <v>2</v>
      </c>
    </row>
    <row r="36" ht="25" customHeight="1" spans="1:3">
      <c r="A36" s="52"/>
      <c r="B36" s="51" t="s">
        <v>709</v>
      </c>
      <c r="C36" s="179">
        <f>C5+C8+C17+C20+C27+C32</f>
        <v>52709.76</v>
      </c>
    </row>
  </sheetData>
  <mergeCells count="1">
    <mergeCell ref="A2:C2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一般公共预算收入表</vt:lpstr>
      <vt:lpstr>一般公共预算支出表</vt:lpstr>
      <vt:lpstr>一般公共预算本级支出表</vt:lpstr>
      <vt:lpstr>一般公共预算本级基本支出表</vt:lpstr>
      <vt:lpstr>一般公共预算税收返还、一般性和专项转移支付分地区</vt:lpstr>
      <vt:lpstr>一般公共预算专项转移支付分项目安排情况表</vt:lpstr>
      <vt:lpstr>政府性基金预算收入表</vt:lpstr>
      <vt:lpstr>政府性基金预算支出表</vt:lpstr>
      <vt:lpstr>政府性基金预算本级支出表</vt:lpstr>
      <vt:lpstr>政府性基金预算专项转移支付分地区安排情况表</vt:lpstr>
      <vt:lpstr>政府性基金预算专项转移支付分项目安排情况表</vt:lpstr>
      <vt:lpstr>国有资本经营预算收入表</vt:lpstr>
      <vt:lpstr>国有资本经营预算支出表</vt:lpstr>
      <vt:lpstr>国有资本经营预算本级支出表</vt:lpstr>
      <vt:lpstr>国有资本经营预算专项转移支付分地区安排情况表</vt:lpstr>
      <vt:lpstr>国有资本经营预算专项转移支付分项目安排情况表</vt:lpstr>
      <vt:lpstr>社会保险基金预算收入表</vt:lpstr>
      <vt:lpstr>社会保险基金预算支出表</vt:lpstr>
      <vt:lpstr>地方政府限额及余额预算情况表</vt:lpstr>
      <vt:lpstr>地方政府一般债务限额及余额情况表</vt:lpstr>
      <vt:lpstr>地方政府专项债务限额及余额情况表</vt:lpstr>
      <vt:lpstr>地方政府债券发行及还本付息情况表</vt:lpstr>
      <vt:lpstr>地方政府债务限额提前下达情况表</vt:lpstr>
      <vt:lpstr>新增地方政府债券资金安排表</vt:lpstr>
      <vt:lpstr>地方政府再融资债券分月发行安排表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czj6</dc:creator>
  <cp:lastModifiedBy>刘晓菊</cp:lastModifiedBy>
  <dcterms:created xsi:type="dcterms:W3CDTF">2021-05-25T04:23:00Z</dcterms:created>
  <dcterms:modified xsi:type="dcterms:W3CDTF">2025-02-17T08:39:00Z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FB83D822ACA748AF9920AD0E5511AF91</vt:lpwstr>
  </property>
</Properties>
</file>